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Голицына\Desktop\План реализации\В ЦИКТ 7-2023\"/>
    </mc:Choice>
  </mc:AlternateContent>
  <xr:revisionPtr revIDLastSave="0" documentId="8_{B2F5BBD0-19C5-46B8-B090-EBD5F6D731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ект плана реализ 14.11.23" sheetId="3" r:id="rId1"/>
  </sheets>
  <definedNames>
    <definedName name="_xlnm._FilterDatabase" localSheetId="0" hidden="1">'Проект плана реализ 14.11.23'!$A$4:$M$244</definedName>
    <definedName name="_xlnm.Print_Area" localSheetId="0">'Проект плана реализ 14.11.23'!$A$1:$O$253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3" l="1"/>
  <c r="G39" i="3"/>
  <c r="G16" i="3"/>
  <c r="G21" i="3"/>
  <c r="G79" i="3"/>
  <c r="K140" i="3"/>
  <c r="J111" i="3"/>
  <c r="I111" i="3"/>
  <c r="G111" i="3"/>
  <c r="M40" i="3"/>
  <c r="L40" i="3"/>
  <c r="K40" i="3"/>
  <c r="J40" i="3"/>
  <c r="I40" i="3"/>
  <c r="K22" i="3"/>
  <c r="L21" i="3"/>
  <c r="M21" i="3"/>
  <c r="K21" i="3"/>
  <c r="J21" i="3"/>
  <c r="I21" i="3"/>
  <c r="G140" i="3"/>
  <c r="K112" i="3" l="1"/>
  <c r="K94" i="3" l="1"/>
  <c r="G118" i="3"/>
  <c r="K200" i="3"/>
  <c r="K201" i="3"/>
  <c r="K189" i="3"/>
  <c r="I198" i="3"/>
  <c r="J198" i="3"/>
  <c r="L198" i="3"/>
  <c r="M198" i="3"/>
  <c r="G17" i="3"/>
  <c r="M17" i="3"/>
  <c r="L17" i="3"/>
  <c r="K17" i="3"/>
  <c r="L22" i="3"/>
  <c r="K198" i="3" l="1"/>
  <c r="K211" i="3"/>
  <c r="G209" i="3"/>
  <c r="L209" i="3"/>
  <c r="M209" i="3"/>
  <c r="K209" i="3"/>
  <c r="G10" i="3" l="1"/>
  <c r="L13" i="3" l="1"/>
  <c r="L10" i="3" s="1"/>
  <c r="M13" i="3"/>
  <c r="M10" i="3" s="1"/>
  <c r="I15" i="3"/>
  <c r="G180" i="3" l="1"/>
  <c r="L91" i="3" l="1"/>
  <c r="L39" i="3" l="1"/>
  <c r="M243" i="3"/>
  <c r="L243" i="3"/>
  <c r="K243" i="3"/>
  <c r="J242" i="3"/>
  <c r="I242" i="3"/>
  <c r="M241" i="3"/>
  <c r="L241" i="3"/>
  <c r="K241" i="3"/>
  <c r="G241" i="3"/>
  <c r="J241" i="3" s="1"/>
  <c r="L240" i="3"/>
  <c r="L239" i="3" s="1"/>
  <c r="K240" i="3"/>
  <c r="K239" i="3" s="1"/>
  <c r="J240" i="3"/>
  <c r="I240" i="3"/>
  <c r="M239" i="3"/>
  <c r="J239" i="3"/>
  <c r="I239" i="3"/>
  <c r="M237" i="3"/>
  <c r="L237" i="3"/>
  <c r="K237" i="3"/>
  <c r="J237" i="3"/>
  <c r="I237" i="3"/>
  <c r="G237" i="3"/>
  <c r="M235" i="3"/>
  <c r="L235" i="3"/>
  <c r="K235" i="3"/>
  <c r="J235" i="3"/>
  <c r="I235" i="3"/>
  <c r="G235" i="3"/>
  <c r="M232" i="3"/>
  <c r="L232" i="3"/>
  <c r="K232" i="3"/>
  <c r="J232" i="3"/>
  <c r="I232" i="3"/>
  <c r="G232" i="3"/>
  <c r="J231" i="3"/>
  <c r="I231" i="3"/>
  <c r="M230" i="3"/>
  <c r="L230" i="3"/>
  <c r="K230" i="3"/>
  <c r="G230" i="3"/>
  <c r="I230" i="3" s="1"/>
  <c r="M227" i="3"/>
  <c r="L227" i="3"/>
  <c r="K227" i="3"/>
  <c r="J227" i="3"/>
  <c r="I227" i="3"/>
  <c r="G227" i="3"/>
  <c r="M225" i="3"/>
  <c r="L225" i="3"/>
  <c r="K225" i="3"/>
  <c r="G225" i="3"/>
  <c r="M211" i="3"/>
  <c r="L211" i="3"/>
  <c r="J211" i="3"/>
  <c r="I211" i="3"/>
  <c r="G211" i="3"/>
  <c r="K208" i="3"/>
  <c r="K205" i="3" s="1"/>
  <c r="G206" i="3"/>
  <c r="G205" i="3" s="1"/>
  <c r="M205" i="3"/>
  <c r="L205" i="3"/>
  <c r="J205" i="3"/>
  <c r="I205" i="3"/>
  <c r="G201" i="3"/>
  <c r="G200" i="3"/>
  <c r="J78" i="3"/>
  <c r="I78" i="3"/>
  <c r="M189" i="3"/>
  <c r="L189" i="3"/>
  <c r="J189" i="3"/>
  <c r="I189" i="3"/>
  <c r="G189" i="3"/>
  <c r="M178" i="3"/>
  <c r="L178" i="3"/>
  <c r="K178" i="3"/>
  <c r="J178" i="3"/>
  <c r="I178" i="3"/>
  <c r="G178" i="3"/>
  <c r="P141" i="3"/>
  <c r="P79" i="3" s="1"/>
  <c r="O141" i="3"/>
  <c r="N141" i="3"/>
  <c r="J140" i="3"/>
  <c r="J77" i="3" s="1"/>
  <c r="I140" i="3"/>
  <c r="K138" i="3"/>
  <c r="K118" i="3" s="1"/>
  <c r="M118" i="3"/>
  <c r="L118" i="3"/>
  <c r="J118" i="3"/>
  <c r="I118" i="3"/>
  <c r="L111" i="3"/>
  <c r="M111" i="3"/>
  <c r="K111" i="3"/>
  <c r="J76" i="3"/>
  <c r="I76" i="3"/>
  <c r="G76" i="3"/>
  <c r="L104" i="3"/>
  <c r="L79" i="3" s="1"/>
  <c r="K88" i="3"/>
  <c r="N80" i="3"/>
  <c r="M79" i="3"/>
  <c r="J79" i="3"/>
  <c r="I79" i="3"/>
  <c r="K74" i="3"/>
  <c r="K72" i="3"/>
  <c r="J71" i="3"/>
  <c r="I71" i="3"/>
  <c r="G71" i="3"/>
  <c r="P70" i="3"/>
  <c r="O70" i="3"/>
  <c r="N70" i="3"/>
  <c r="M70" i="3"/>
  <c r="L70" i="3"/>
  <c r="G70" i="3"/>
  <c r="M39" i="3"/>
  <c r="K39" i="3"/>
  <c r="J39" i="3"/>
  <c r="I39" i="3"/>
  <c r="M22" i="3"/>
  <c r="J22" i="3"/>
  <c r="I22" i="3"/>
  <c r="G22" i="3"/>
  <c r="K20" i="3"/>
  <c r="K19" i="3" s="1"/>
  <c r="M19" i="3"/>
  <c r="L19" i="3"/>
  <c r="K14" i="3"/>
  <c r="K13" i="3" s="1"/>
  <c r="K10" i="3" s="1"/>
  <c r="I14" i="3"/>
  <c r="I13" i="3" s="1"/>
  <c r="I10" i="3" s="1"/>
  <c r="J13" i="3"/>
  <c r="J10" i="3" s="1"/>
  <c r="P8" i="3"/>
  <c r="O8" i="3"/>
  <c r="N8" i="3"/>
  <c r="G198" i="3" l="1"/>
  <c r="K16" i="3"/>
  <c r="N79" i="3"/>
  <c r="O80" i="3" s="1"/>
  <c r="O79" i="3" s="1"/>
  <c r="L16" i="3"/>
  <c r="J234" i="3"/>
  <c r="K79" i="3"/>
  <c r="K75" i="3" s="1"/>
  <c r="G77" i="3"/>
  <c r="I75" i="3"/>
  <c r="I69" i="3" s="1"/>
  <c r="L140" i="3"/>
  <c r="L75" i="3" s="1"/>
  <c r="L69" i="3" s="1"/>
  <c r="M234" i="3"/>
  <c r="I234" i="3"/>
  <c r="K70" i="3"/>
  <c r="G75" i="3"/>
  <c r="G69" i="3" s="1"/>
  <c r="M140" i="3"/>
  <c r="M75" i="3" s="1"/>
  <c r="M69" i="3" s="1"/>
  <c r="J16" i="3"/>
  <c r="G234" i="3"/>
  <c r="I16" i="3"/>
  <c r="M16" i="3"/>
  <c r="J75" i="3"/>
  <c r="J69" i="3" s="1"/>
  <c r="G78" i="3"/>
  <c r="L234" i="3"/>
  <c r="I77" i="3"/>
  <c r="K234" i="3"/>
  <c r="J230" i="3"/>
  <c r="I241" i="3"/>
  <c r="K69" i="3" l="1"/>
  <c r="K9" i="3" s="1"/>
  <c r="M9" i="3"/>
  <c r="L9" i="3"/>
</calcChain>
</file>

<file path=xl/sharedStrings.xml><?xml version="1.0" encoding="utf-8"?>
<sst xmlns="http://schemas.openxmlformats.org/spreadsheetml/2006/main" count="1497" uniqueCount="362">
  <si>
    <t>Приложение №1</t>
  </si>
  <si>
    <t>ПЛАН РЕАЛИЗАЦИИ
муниципальной программы «Развитие дорожно-транспортного комплекса городского округа «Город Калининград» 
на 2023 год и плановый период  2024-2025 гг.»</t>
  </si>
  <si>
    <t>Код основ-ного меро-приятия</t>
  </si>
  <si>
    <t>Код нап-равления расходов</t>
  </si>
  <si>
    <t>Исполнитель мероприятия</t>
  </si>
  <si>
    <t xml:space="preserve">Основное мероприятие/направление расходов/мероприятие </t>
  </si>
  <si>
    <t>Показатели выполнения основного мероприятия /направления расходов/мероприятия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</si>
  <si>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</si>
  <si>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</si>
  <si>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</si>
  <si>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</si>
  <si>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2023 год</t>
  </si>
  <si>
    <t>2024 год</t>
  </si>
  <si>
    <t>2025 год</t>
  </si>
  <si>
    <t>Срок реализации</t>
  </si>
  <si>
    <t>х</t>
  </si>
  <si>
    <t>Всего по Муниципальной программе</t>
  </si>
  <si>
    <t>01</t>
  </si>
  <si>
    <t>Региональный проект "Региональная и местная дорожная сеть"</t>
  </si>
  <si>
    <t>Протяженность автомобильных дорог муниципального значения, приведенных в соответствие нормативным требованиям</t>
  </si>
  <si>
    <t>км</t>
  </si>
  <si>
    <t>МКУ "ГДСР"</t>
  </si>
  <si>
    <t>Капитальный ремонт ул.Транспортная в г.Калининраде</t>
  </si>
  <si>
    <t>53890</t>
  </si>
  <si>
    <t>Развитие инфраструктуры дорожного хозяйства</t>
  </si>
  <si>
    <t>Реконструкция разводного моста через реку Преголь на участке Калининград-Советск Калининградской железной дороги. Этап 2. Автодорожный мост и подходы к нему</t>
  </si>
  <si>
    <t>02</t>
  </si>
  <si>
    <t>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</t>
  </si>
  <si>
    <t>Протяженность построенных и реконструированных улиц, дорог и искусственных дорожных сооружений</t>
  </si>
  <si>
    <t>км.</t>
  </si>
  <si>
    <t>57840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</si>
  <si>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</si>
  <si>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0,00*</t>
  </si>
  <si>
    <t xml:space="preserve">Капитальные вложения в объекты муниципальной собственности </t>
  </si>
  <si>
    <t>Комплект проектной документации</t>
  </si>
  <si>
    <t>единиц</t>
  </si>
  <si>
    <t>S9001</t>
  </si>
  <si>
    <t>Осуществление капитальных вложений в объекты муниципальной собственности дорожного фонда (Строительство ул. Велосипедная дорога в г. Калининграде)</t>
  </si>
  <si>
    <t>S9002</t>
  </si>
  <si>
    <t>Осуществление капитальных вложений в объекты муниципальной собственности дорожного фонда (Строительство улицы Тихоокеанской в городе Калининграде Калининградской области, включая вынос (переустройство) двухцепного участка ВЛ 15-99, ВЛ 15-101)</t>
  </si>
  <si>
    <t>S9003</t>
  </si>
  <si>
    <t>Осуществление капитальных вложений в объекты муниципальной собственности дорожного фонда (Реконструкция Советского проспекта от ул. Марш. Борзова до ул. Габайдулина в г. Калининграде)</t>
  </si>
  <si>
    <t>S6Ц24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</si>
  <si>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(Строительство ул. В. Денисова в г. Калининграде)</t>
  </si>
  <si>
    <t>S6Ц25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</si>
  <si>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 (Реконструкция ул. Рассветной в г. Калининграде)</t>
  </si>
  <si>
    <t>S6Ц26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</si>
  <si>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 (Строительство проезда от улицы Тихоокеанской к улице Спасателей в городе Калининграде Калининградской области)</t>
  </si>
  <si>
    <t>S6Ц27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</si>
  <si>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 (Строительство ул. Горчакова от ул. Ген. Челнокова до ул. Согласия в г. Калининграде)</t>
  </si>
  <si>
    <t>S9008</t>
  </si>
  <si>
    <t>Осуществление капитальных вложений в объекты муниципальной собственности дорожного фонда (Строительство улицы Генерала Лучинского в г. Калининграде (1 этап))</t>
  </si>
  <si>
    <t>S6Ц28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</si>
  <si>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  (Строительство улицы Генерала Лучинского в г. Калининграде (1 этап))</t>
  </si>
  <si>
    <t>S9010</t>
  </si>
  <si>
    <t>S6Ц29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</si>
  <si>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   (Реконструкция ул. Карташева в г. Калининграде)</t>
  </si>
  <si>
    <t>S6Ц22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</si>
  <si>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   (Строительство ул. Героя России Мариенко в г. Калининграде)</t>
  </si>
  <si>
    <t>S9012</t>
  </si>
  <si>
    <t>Осуществление капитальных вложений в объекты муниципальной собственности из дорожного фонда (Реконструкция ул. Аллея Смелых в г. Калининграде, Калининградская область. 4 этап)</t>
  </si>
  <si>
    <t>S6Ц14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</si>
  <si>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    (Строительство ул. Закатной и участка ул. Арсенальной от ул. Закатной до ул. Краснокаменной в г. Калининграде)</t>
  </si>
  <si>
    <t xml:space="preserve">Строительство и реконструкция </t>
  </si>
  <si>
    <t>44951</t>
  </si>
  <si>
    <t>Строительство ул. Фрегатной в г. Калининграде</t>
  </si>
  <si>
    <t>44952</t>
  </si>
  <si>
    <t>Строительство ул. Героя России Мариенко в г. Калининграде</t>
  </si>
  <si>
    <t>44954</t>
  </si>
  <si>
    <t>44955</t>
  </si>
  <si>
    <t>Строительство эстакады с устройством инженерных сетей по ул. А. Суворова в г. Калининграде</t>
  </si>
  <si>
    <t>44957</t>
  </si>
  <si>
    <t>Строительство участка бульвара Солнечного и внутриквартального проезда от набережной Парадной до бульвара Солнечного с устройством парковок в г. Калининграде</t>
  </si>
  <si>
    <t>44958</t>
  </si>
  <si>
    <t>Строительство ул. Благовещенской в г. Калининграде</t>
  </si>
  <si>
    <t>44959</t>
  </si>
  <si>
    <t>Строительство улицы Понартской с транспортными развязками в г. Калининграде (от ул. Аллея Смелых до ул. У. Громовой) (Этап III)</t>
  </si>
  <si>
    <t>44960</t>
  </si>
  <si>
    <t>Реконструкция участка проспекта Победы от улицы Кутузова до улицы Радищева в г. Калининграде</t>
  </si>
  <si>
    <t>44961</t>
  </si>
  <si>
    <t>Строительство ул. Юбилейной в г. Калининграде</t>
  </si>
  <si>
    <t>44964</t>
  </si>
  <si>
    <t>Строительство улицы Тихоокеанской в городе Калининграде Калининградской области, включая вынос (переустройство) двухцепного участка ВЛ 15-99, ВЛ 15-101</t>
  </si>
  <si>
    <r>
      <t>0,00*</t>
    </r>
    <r>
      <rPr>
        <sz val="16"/>
        <rFont val="Calibri"/>
        <family val="2"/>
        <charset val="204"/>
      </rPr>
      <t>*</t>
    </r>
  </si>
  <si>
    <t>44965</t>
  </si>
  <si>
    <t>Реконструкция Советского проспекта от ул. Марш. Борзова до ул. Габайдулина в г. Калининграде</t>
  </si>
  <si>
    <t>44967</t>
  </si>
  <si>
    <t>Реконструкция ул. Карташева в г. Калининграде</t>
  </si>
  <si>
    <t>44969</t>
  </si>
  <si>
    <t>Комплекс работ по лабораторному сопровождению, приемочного контроля по объекту Строительство улицы Генерала Лучинского в г. Калининграде. 1 этап строительства (от ул. Артиллерийской до ул. Героя России Мариенко)</t>
  </si>
  <si>
    <t>44971</t>
  </si>
  <si>
    <t>Строительство улично-дорожной сети в Восточном жилом районе г. Калининграда</t>
  </si>
  <si>
    <t>44972</t>
  </si>
  <si>
    <t>Строительство проезда от улицы Тихоокеанской к улице Спасателей в городе Калининграде Калининградской области</t>
  </si>
  <si>
    <t>44973</t>
  </si>
  <si>
    <t>Реконструкция перекрестка ул. Ген. Челнокова - ул. Украинская в г. Калининграде</t>
  </si>
  <si>
    <t>44974</t>
  </si>
  <si>
    <t>Строительство ул. Ген.Толстикова в г. Калининграде</t>
  </si>
  <si>
    <t>44975</t>
  </si>
  <si>
    <t>Реконструкция ул. Интернациональной в г. Калининграде</t>
  </si>
  <si>
    <t>44976</t>
  </si>
  <si>
    <t>Реконструкция ул. Литовский вал в г. Калининграде</t>
  </si>
  <si>
    <t>44979</t>
  </si>
  <si>
    <t>Строительство улицы Генерала Лучинского в г. Калининграде. 2 этап строительства (от ул. Героя России Мариенко до ул. Закатной)</t>
  </si>
  <si>
    <t>44980</t>
  </si>
  <si>
    <t>Реконструкция ул. Рассветной в г. Калининграде</t>
  </si>
  <si>
    <t>44981</t>
  </si>
  <si>
    <t>Реконструкция моста пр-кт Ленинский, р. Преголь в городе Калининграде</t>
  </si>
  <si>
    <t>Комплект проектной документации (проверка достоверности сметной стоимости проектных и изыскательных работ)</t>
  </si>
  <si>
    <t>03</t>
  </si>
  <si>
    <t xml:space="preserve">Осуществление дорожной деятельности в отношении автомобильных дорог местного значения </t>
  </si>
  <si>
    <t>Протяженность отремонтированных улиц и дорог</t>
  </si>
  <si>
    <t>S1220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</si>
  <si>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</t>
  </si>
  <si>
    <t>Капитальный ремонт ул. Красной (от пр. Мира до ул. Маршала Борзова) в г. Калининграде</t>
  </si>
  <si>
    <t>S5Ц05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</si>
  <si>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Капитальный ремонт ул. Красной (от пр. Мира до ул. Маршала Борзова) в г. Калининграде</t>
  </si>
  <si>
    <t>Мероприятие за счет остатков неиспользованных бюджетных ассигнований прошлых лет, предоставленных на осуществление капитальных вложений в объекты капитального строительства государственной (муниципальной) собственности Разработка проектной  документации по капитальному ремонту ул.Сызранская в г. Калининграде</t>
  </si>
  <si>
    <t>Капитальный ремонт (ремонт) автомобильных дорог общего пользования местного значения (в том числе проектирование)</t>
  </si>
  <si>
    <t>Площадь обустроенных парковок</t>
  </si>
  <si>
    <t>кв.м</t>
  </si>
  <si>
    <t>Количество контрактов</t>
  </si>
  <si>
    <t>КАПИТАЛЬНЫЙ РЕМОНТ</t>
  </si>
  <si>
    <t>84921</t>
  </si>
  <si>
    <t>Капитальный ремонт перекрестка  ул.Емельянова-Энергетиков  в г. Калининграде</t>
  </si>
  <si>
    <t>Капитальный ремонт ул. Фестивальная Аллея на участке от ул. К. Леонова до ул. Комсомольская в г. Калининграде</t>
  </si>
  <si>
    <t>Капитальный ремонт ул. Старокаменная в г. Калининграде</t>
  </si>
  <si>
    <t>Капитальный ремонт ул. Третьяковская (от Советского пр-та до д.3) в г. Калининграде</t>
  </si>
  <si>
    <t>Капитальный ремонт ул. Театральная от Гвардейского пр-та до Ленинского пр-та в г. Калининграде</t>
  </si>
  <si>
    <t>Капитальный ремонт ул. Рыбников в г. Калининграде</t>
  </si>
  <si>
    <t>Капитальный ремонт ул. Радищева от пр-та Победы до ул. Вагоностроительной в г. Калининграде</t>
  </si>
  <si>
    <t>Капитальный ремонт ул. Ген. Галицкого в г. Калининграде</t>
  </si>
  <si>
    <r>
      <t>0</t>
    </r>
    <r>
      <rPr>
        <sz val="16"/>
        <rFont val="Calibri"/>
        <family val="2"/>
        <charset val="204"/>
      </rPr>
      <t>***</t>
    </r>
  </si>
  <si>
    <t>Убрать</t>
  </si>
  <si>
    <t>Работы по капитальному ремонту пер. Старокаменный в г. Калининграде</t>
  </si>
  <si>
    <t>Капитальный ремонт подходов к путепроводу по ул. А. Суворова в г. Калининграде</t>
  </si>
  <si>
    <t>Капитальный ремонт подъездной дороги к Калининградскому областному яхт-клубу в г. Калининграде</t>
  </si>
  <si>
    <t>Капитальный ремонт ул. Брамса в г. Калининграде</t>
  </si>
  <si>
    <t xml:space="preserve">Капитальный ремонт ул. Носова в г. Калининграде </t>
  </si>
  <si>
    <t>Капитальный ремонт ул. Фрунзе от кольцевого движения до ул. 9 Апреля в г. Калининграде</t>
  </si>
  <si>
    <t>Капитальный ремонт ул. Косм. Пацаева в г. Калининграде</t>
  </si>
  <si>
    <t>Капитальный ремонт ул.Багратиона от Ленинского пр. до ул. Железнодорожной в г. Калининграде</t>
  </si>
  <si>
    <t>Капитальный ремонт пересечения улиц Флотская - Московский проспект - ул. Баженова с устройством светофорного регулирования в г. Калининграде</t>
  </si>
  <si>
    <t>Капитальный ремонт ул. Менделеева в г. Калининграде</t>
  </si>
  <si>
    <t>Капитальный ремонт ул. Красносельская в г. Калининграде</t>
  </si>
  <si>
    <t xml:space="preserve">Капитальный ремонт ул. Механической от ул. Славянской до строящейся ул. Тихоокеанской в г. Калининграде </t>
  </si>
  <si>
    <t>Капитальный ремонт ул. Белинского в г. Калининграде</t>
  </si>
  <si>
    <t>УСТРОЙСТВО ПАРКОВОК</t>
  </si>
  <si>
    <t>Устройство разворотной площадки и парковки, примыкающей к СК "Янтарный" по ул. Согласия в г. Калининграде</t>
  </si>
  <si>
    <t>Устройство парковочных мест по  ул. Емельянова, 156 "Школа № 26" в г. Калининграде</t>
  </si>
  <si>
    <t>Устройство парковки со стороны ул. Гайдара для обслуживания поликлиники №6 по ул. Горького, 203а  в г. Калининграде</t>
  </si>
  <si>
    <t>Капитальный ремонт ул. Согласия с устройством парковки у новой поликлиники в г. Калининграде</t>
  </si>
  <si>
    <t>Устройство парковки по ул. Эпроновская, 4-6 в г. Калининграде</t>
  </si>
  <si>
    <t>Устройство парковки по ул. Генерал-лейтенанта Озерова 47 в г. Калининграде</t>
  </si>
  <si>
    <t>УСТРОЙСТВО ТРОТУАРОВ</t>
  </si>
  <si>
    <t>Устройство тротуара по ул. Кронштадтской в районе спортивной площадки в г. Калининграде</t>
  </si>
  <si>
    <t xml:space="preserve">Устройство тротуара по ул. Профессора Севастьянова (от дома № 12 по ул. Генерала Соммера до дома № 33 по ул. Профессора Севастьянова нечетная сторона) в г. Калининграде </t>
  </si>
  <si>
    <t>Устройство  тротуаров по ул. Солдатской в г. Калининграде</t>
  </si>
  <si>
    <t>Устройство  тротуара по ул. Свердлова (от ул. Аксакова до ул. Маршала Покрышкина, четная сторона, за исключением участка у д.№28, 30 по ул. Свердлова) в г. Калининграде</t>
  </si>
  <si>
    <t>Устройство тротуара по ул. Чувашской у дом.№№  1-5 в г. Калининграде</t>
  </si>
  <si>
    <t>Устройство тротуаров по ул. Федора Воейкова (от дома № 9 по ул. Федора Воейкова до ул. Петра Панина) в г. Калининграде</t>
  </si>
  <si>
    <t>Устройство тротуаров по ул. Лужской (от ул. Алданской до ул. Челюскинской четная сторона) в г. Калининграде</t>
  </si>
  <si>
    <t>Устройство тротуара по ул. Ленинградской (от ул. Гоголя до ул. Лермонтова, от ул. Некрасова до ул. Л. Толстого) в г. Калининграде</t>
  </si>
  <si>
    <t>Устройство тротуара по ул. Чапаева на участке от пр. Мира до ул. Марины Расковой четная сторона и на участке от ул. Марины Расковой до ул. Огарёва нечетная сторона в г. Калининграде</t>
  </si>
  <si>
    <t>Капитальный ремонт тротуаров по ул. Лесопильная (от д.103 по ул Литовский Вал до д.72 по ул. Лесопильная) с устройством заезда на парковкув г. Калининграде</t>
  </si>
  <si>
    <t>Капитальный ремонт тротуара по пр-ту Победы от входа в парк "Центральный" до ул. Пушкина, с обустройством автобусной остановки в г. Калининграде</t>
  </si>
  <si>
    <t>Разработка проектно-сметной документации капитального ремонта</t>
  </si>
  <si>
    <t>Работы по проектированию объекта капитального строительства «Капитальный ремонт ул. Сурикова от ул. Пирогова до границ городского округа «Город Калининград», в том числе экспертиза.</t>
  </si>
  <si>
    <t>Разработка проектно-сметной документации по объекту "Капитальный ремонт ул. Косм. Пацаева в г. Калининграде", в том числе экспертиза.</t>
  </si>
  <si>
    <t>Разработка проектно-сметной документации по объекту "Капитальный ремонт ул. Воздушная в г. Калининграде, в том числе экспертиза.</t>
  </si>
  <si>
    <t>Разработка проектной документации по объекту: "Капитальный ремонт  Ленинского пр. от ул. Багратиона до пр. Калинина в г. Калининграде", в том числе экспертиза.</t>
  </si>
  <si>
    <t>Работы по проектированию объекта капитального строительства «Капитальный ремонт ул. Орудийная от ул. Аэропортная   до границ городского округа «Город Калининград», в том числе экспертиза.</t>
  </si>
  <si>
    <t xml:space="preserve">Разработка проектной документации по объекту: «Капитальный ремонт путепровода по ул. Киевская (Садовая) через железнодорожные пути в г. Калининграде». </t>
  </si>
  <si>
    <t>Разработка проектной документации по объекту: «Капитальный ремонт путепровода по ул. Парковая аллея через железнодорожные пути (на км 8+175 Калининград-Советск) в г. Калининграде»</t>
  </si>
  <si>
    <t xml:space="preserve">Работы по разработке проектной документации по объекту «Капитальный ремонт ул. Ломоносова и пер. Ломоносова  в г. Калининграде» </t>
  </si>
  <si>
    <t>Убрать (перераспределили на другой объект)</t>
  </si>
  <si>
    <t xml:space="preserve"> Разработка разделов проектной документации "Устройство дождевой канализации" по объектам: "Капитальный ремонт ул. Согласия с устройством парковки у новой поликлиники в г. Калининграде", "Обустройство парковочных мест по ул. Емельянова, 156 "Школа № 26"  в г. Калининграде", "Капитальный ремонт ул. Старокаменная в г. Калининграде"</t>
  </si>
  <si>
    <t>Разработка разделов проектной документации "Устройство наружного освещения", "Кабельная канализация линии связи и электропитания АПК "Безопасный город", "Демонтаж контактной сети троллейбуса","Муниципальная кабельная канализация" по объекту: "Капитальный ремонт ул. Радищева от пр-та Победы до ул.Вагоностроительной в г.Калининграде"</t>
  </si>
  <si>
    <t xml:space="preserve">Разработка разделов проектной документации: сети электроснабжения «Безопасный город», «Устройство наружного освещения», «Муниципальная кабельная канализация» по объектам «Капитальный ремонт ул. Старокаменная в г. Калининграде», «Капитальный ремонт ул. Согласия с устройством парковки у новой поликлиники в г. Калининграде» </t>
  </si>
  <si>
    <t xml:space="preserve">Разработка разделов проектной документации: "Устройство наружного освещения", "Электроснабжение АПК "Безопасный город", "Муниципальная кабельная канализация" по объекту «Капитальный ремонт ул. Ген. Галицкого в г. Калининграде» </t>
  </si>
  <si>
    <t>Корректировка проектной документации по объекту: "Капитальный ремонт ул. Теннистая Аллея (от д.50в до ул. Б. Окружная) в г. Калининграде"</t>
  </si>
  <si>
    <t>Работы по разработке разделов проектной документации "Наружное освещение", "Муниципальная кабельная канализация" по объекту: "Устройство парковки со стороны ул. Гайдара для обслуживания поликлиники №6 по ул. Горького, 203а в г. Калининграде", раздела проектной документации: "Муниципальная кабельная канализация" по объекту: "Устройство разворотной площадки и парковки, примыкающей к СК "Янтарный" по ул. Согласия в г. Калининграде", разделов проектной документации "Наружное освещение", "Муниципальная кабельная канализация" по объекту: "Устройство парковки по ул. Черняховского д.40-52 (за зданием обл. ГИББД)".</t>
  </si>
  <si>
    <t>Разработка проектной документации по объекту: "Устройство парковки под вторым эстакадным мостом".</t>
  </si>
  <si>
    <t>Разработка проектной  документации по объекту: "Капитальный ремонт ул.Багратиона от Ленинского пр. до ул. Железнодорожной в г. Калининграде", в том числе экспертиза.</t>
  </si>
  <si>
    <t>Разработка проектной документации по объекту: "Капитальный ремонт ул. Менделеева в г. Калининграде", в том числе экспертиза.</t>
  </si>
  <si>
    <t>Разработка проектной документации по объекту: "Капитальный ремонт ул. Красносельская в г. Калининграде", в том числе экспертиза.</t>
  </si>
  <si>
    <t>Разработка проектной документации по объекту: "Капитальный ремонт ул. Белинского в г. Калининграде", в том числе экспертиза.</t>
  </si>
  <si>
    <t>Разработка проектной документации по объекту: "Капитальный ремонт ул. Пугачёва в г. Калининграде", в том числе экспертиза</t>
  </si>
  <si>
    <t>Разработка проектной документации по объекту: "Капитальный ремонт ул. Чернышевского в г. Калининграде", в том числе экспертиза</t>
  </si>
  <si>
    <t>Разработка проектной документации по объекту: "Капитальный ремонт ул. Лесопарковая в г. Калининграде", в том числе экспертиза</t>
  </si>
  <si>
    <t>Разработка проектной документации по объекту: "Капитальный ремонт ул. Чапаева в г. Калининграде", в том числе экспертиза</t>
  </si>
  <si>
    <t>Разработка проектной документации по объекту: "Капитальный ремонт ул. Чайковского г. Калининграде", в том числе экспертиза</t>
  </si>
  <si>
    <t>Разработка проектной документации по объекту: "Капитальный ремонт ул. Юрия Савенко в г. Калининграде", в том числе экспертиза</t>
  </si>
  <si>
    <t>РЕМОНТ</t>
  </si>
  <si>
    <t>Ремонт тротуаров по ул. Ремонтная, ул. Станочная в районе спортивной площадки в г. Калининграде</t>
  </si>
  <si>
    <t>Ремонт тротуара по ул. Батальная ( от ул. Автомобильной до дома № 54 Г по ул. Батальной  четная сторона) в г. Калининграде</t>
  </si>
  <si>
    <t xml:space="preserve">Ремонт тротуара по пр. Мира от ул. Чапаева до ул. Каштановая Аллея (нечетная сторона) в г. Калининграде </t>
  </si>
  <si>
    <t xml:space="preserve">Ремонт тротуара по пр. Калинина (от Ленинского пр. до ул. Октябрьской нечетная сторона) в г. Калининграде  </t>
  </si>
  <si>
    <t>Ремонт тротуара по ул. Дзержинского (от проезда Дзержинского до дома № 94 по ул. Дзержинского четная сторона) в г. Калининграде</t>
  </si>
  <si>
    <t>Ремонт тротуара по ул. Камская (от ул. Киевской до ул. Березовой нечетная сторона) в г. Калининграде</t>
  </si>
  <si>
    <t>Ремонт тротуара по ул. Молодежной от ул. Парковая аллея до ул. Лесной четная сторона (вдоль Ботанического сада) и  по нечетной стороне (в т.ч. заезды на прилегающие территории) в г. Калининграде</t>
  </si>
  <si>
    <t>Ремонт тротуара по ул. Чайковского (от ул. Зоологической до ул. Косм. Леонова) в г. Калининграде</t>
  </si>
  <si>
    <t>Разработка проектно-сметной документации ремонта</t>
  </si>
  <si>
    <t>Разработка проектной документации по объекту "Ремонт моста "Мост с рельефами на парапетах" на ул. Брамса в г. Калининграде"</t>
  </si>
  <si>
    <t xml:space="preserve"> Разработка проектной документации на инженерно-техническое оснащение объектов транспортной инфраструктуры: «Мост «Медовый», Мост «Деревянный». </t>
  </si>
  <si>
    <t>Мероприятия по ремонту и капитальному ремонту</t>
  </si>
  <si>
    <t>Диагностика автомобильныъ дорог</t>
  </si>
  <si>
    <t>Лабораторное сопровождение входного, операционного, приемочного контроля СМР</t>
  </si>
  <si>
    <t>Изготовление исполнительных геодезических съемок, кадастровые работы по изготовлению технических планов, выдача ТУ и подготовка межевых планов</t>
  </si>
  <si>
    <t>Проверка достоверности сметной стоимости объектов УДС</t>
  </si>
  <si>
    <t>Работы по разработке грунта и замене слоя основания по ул.Рыбников в г.Калининграде.</t>
  </si>
  <si>
    <t>Ремонт гидравлического оборудования левого крыла пролетного строения моста "Юбилейный"</t>
  </si>
  <si>
    <t>Резервный фонд</t>
  </si>
  <si>
    <t>Протяженность дорог</t>
  </si>
  <si>
    <t>Выполнение работ по устройству тротуаров в районе  МАОУ СОШ №19 по ул. Тенистая аллея, устройству подъездных путей и парковочных мест в районе МАОУ "СОШ №3 по ул.Октябрьская площадь 30, устройству подъездных путей и парковочных мест в районе МАОУ "СОШ №39 по ул.Берёзовая в г.Калининграде.</t>
  </si>
  <si>
    <t>"Капитальный ремонт ул.Олимпийская ( от ул. М. Борзова до дома №103Б по ул.М. Борзова) с устройством парковочных мест по ул. М. Борзова в районе ДМ №122 и устройством тротуара по ул. Каштановая аллея (от ул. М. Борзова до дома №145 по ул. Каштановая аллея) в Калининграде"</t>
  </si>
  <si>
    <t>84911</t>
  </si>
  <si>
    <t>Ремонт и содержание автомобильных дорог общего пользования</t>
  </si>
  <si>
    <t>Текущий ремонт и содержание автомобильных дорог общего пользования</t>
  </si>
  <si>
    <t>Закупка энергетических ресурсов</t>
  </si>
  <si>
    <t>Договор</t>
  </si>
  <si>
    <t xml:space="preserve"> Уплата налога на имущество организаций и  земельного налога</t>
  </si>
  <si>
    <t>Налоговая ставка</t>
  </si>
  <si>
    <t xml:space="preserve">Ремонт и текущее содержание остановочных пунктов </t>
  </si>
  <si>
    <t>Количество  остановочных пунктов,  количество вывесок, количество урн</t>
  </si>
  <si>
    <t>КГХиС</t>
  </si>
  <si>
    <t>Финанасовая аренда(лизинг) транспортных средств и спецтехники (транспортный налог)</t>
  </si>
  <si>
    <t>Количество техники</t>
  </si>
  <si>
    <t>Установка, модернизация и ремонт технических средств организации дорожного движения</t>
  </si>
  <si>
    <t>Количество улиц</t>
  </si>
  <si>
    <t>Научно-исследовательские, опытно-конструкторские и технологические работы. Экспертиза НИР</t>
  </si>
  <si>
    <t>МКУ "ЦОДИПП"</t>
  </si>
  <si>
    <t>Установка и обслуживание детектеров для мониторинга транспортных потоков</t>
  </si>
  <si>
    <t>Количество технических устройств</t>
  </si>
  <si>
    <t>Приобретение и установка остановочных павильонов</t>
  </si>
  <si>
    <t>Количество  остановочных павильонов</t>
  </si>
  <si>
    <t>Приобретение, установка и модернизация остановочных павильонов</t>
  </si>
  <si>
    <t>Уборка улично-дорожной сети</t>
  </si>
  <si>
    <t>Площадь объектов улично-дорожной сети</t>
  </si>
  <si>
    <t>тыс.кв. м</t>
  </si>
  <si>
    <t>Уборка улично-дорожной сети, мостов и остановочных пунктов</t>
  </si>
  <si>
    <t>Материально-техническое обеспечение учреждений, осуществляющих уборку улично-дорожной сети</t>
  </si>
  <si>
    <t>Количество автомоек</t>
  </si>
  <si>
    <t>Приобретение и устройство автомойки</t>
  </si>
  <si>
    <t>04</t>
  </si>
  <si>
    <t>Организация транспортного обслуживания населения в границах городского округа</t>
  </si>
  <si>
    <t>Объем работ по маршрутам</t>
  </si>
  <si>
    <t>тыс.км</t>
  </si>
  <si>
    <t>84811</t>
  </si>
  <si>
    <t>Осуществление регулярных перевозок пассажиров и багажа наземным электрическим транспортом по регулируемым тарифам</t>
  </si>
  <si>
    <t>Перевозка пассажиров  и багажа наземным электрическим транспортом по регулируемым тарифам</t>
  </si>
  <si>
    <t>84812</t>
  </si>
  <si>
    <t>Осуществление регулярных перевозок пассажиров и багажа наземным автомобильным транспортом по регулируемым тарифам</t>
  </si>
  <si>
    <t>Регулярные перевозки пассажиров и багажа наземным автомобильным транспортом по регулируемым тарифам</t>
  </si>
  <si>
    <t>84813</t>
  </si>
  <si>
    <t>Автоматизация транспортного обслуживания населения</t>
  </si>
  <si>
    <t xml:space="preserve">Количество функционирующих систем </t>
  </si>
  <si>
    <t xml:space="preserve">Обеспечение функционирования автоматической системы проезда </t>
  </si>
  <si>
    <t>84831</t>
  </si>
  <si>
    <t>Субсидии транспортным организациям, осуществляющим перевозку граждан льготных категорий</t>
  </si>
  <si>
    <t>Количество граждан, получателей льготы</t>
  </si>
  <si>
    <t>человек</t>
  </si>
  <si>
    <t>КРДТИ</t>
  </si>
  <si>
    <t>Перевозка граждан отдельных категорий в городском округе "Город Калининград", в т.ч.:  федеральных и региональных льготников;  пенсионеров по старости, не имеющих льгот по федеральному и региональному законодательству</t>
  </si>
  <si>
    <t>84832</t>
  </si>
  <si>
    <t>Субсидии юридическим лицам на оплату части лизинговых платежей по договорам финансовой аренды (лизинга)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</si>
  <si>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Количество  трамваев</t>
  </si>
  <si>
    <t>Финансовая  аренда (лизинг) транспортных средств в целях осуществления перевозок пассажиров городским наземным электрическим и автомобильным транспортом общего пользования по муниципальным маршрутам регулярных перевозок</t>
  </si>
  <si>
    <t>Количество трамваев</t>
  </si>
  <si>
    <t>* Количественный показатель учтен по аналогичному мероприятию, указанному в мероприятии 01 "Региональный проект "Региональная и местная дорожная сеть" по направлению расходов "Развитие инфраструктуры дорожного хозяйства"</t>
  </si>
  <si>
    <t>**Количественный показатель учтен по аналогичному мероприятию, указанному в мероприятии 02 "Реализация основных направлений инвестиционной политики в области развития автомобильных дорог местного значения городского округа "Город Калининград" по направлению расходов "Капитальные вложения в объекты муниципальной собственности "</t>
  </si>
  <si>
    <t>*** Количественный показатель учтен по аналогичному мероприятию, указанному выше по направлению расходов "Капитальный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области"</t>
  </si>
  <si>
    <t>Капитальный ремонт ул. Октябрьская в г. Калининграде</t>
  </si>
  <si>
    <t>0**</t>
  </si>
  <si>
    <t>S1220; S5Ц05</t>
  </si>
  <si>
    <t>S5Ц07</t>
  </si>
  <si>
    <t>Комплект проектной документации (комплекс лабораторных исследований)</t>
  </si>
  <si>
    <t>Работы по капитальному ремонту пер. Старокаменный в г. Калининграде: на переустройство сетей</t>
  </si>
  <si>
    <t>11891</t>
  </si>
  <si>
    <t>Площадь покрытия</t>
  </si>
  <si>
    <t xml:space="preserve">Комплексная схема организации дорожного движения </t>
  </si>
  <si>
    <t>Ремонт асфальтобетонного покрытия на ул. Бабушкина в г.Калининграде</t>
  </si>
  <si>
    <t>Площадь покрытия сетки</t>
  </si>
  <si>
    <t>Капитальный ремонт ул. Киевская от туп. Тихорецкого  до ул.Камской в г. Калининграде</t>
  </si>
  <si>
    <t>Разработка проектной документации по объекту: Капитальный ремонт ул. Киевская от туп. Тихорецкого  до ул.Камской в г. Калининграде</t>
  </si>
  <si>
    <t>Устройство парковочных мест и подъездных путей  в районе МАОУ СОШ №44 в г. Калининграде</t>
  </si>
  <si>
    <t xml:space="preserve">Разработка проектной документации наружного освещения, кабельной канализации линии связи и электропитания аппаратно-программного комплекса «Безопасный город», кабельной канализации по объекту «Капитальный ремонт ул. Брамса» </t>
  </si>
  <si>
    <t xml:space="preserve">Разработка проектной документации наружного освещения, кабельной канализации линии связи и электропитания аппаратно-программного комплекса «Безопасный город», кабельной канализации по объекту «Капитальный ремонт ул. Букетная" </t>
  </si>
  <si>
    <t>Замена брусчатого покрытия на перекрестках с трамвайным движением на улично-дорожной сети в г. Калининграде</t>
  </si>
  <si>
    <t xml:space="preserve">Устройство пешеходной дорожки по ул. Машиностроительной в г. Калининграде </t>
  </si>
  <si>
    <t xml:space="preserve">Устройство тротуара по ул. Бакинская от ул. Ялтинская до ул. Баженова в г. Калининграде </t>
  </si>
  <si>
    <t>Разработка проектно-изыскательских работ по оснащению объектов транспортной инфраструктуры техническими средствами обеспечения транспортной безопасности на 11 объектах</t>
  </si>
  <si>
    <t>Содержание искусстввенных сооружений</t>
  </si>
  <si>
    <t>Мосты</t>
  </si>
  <si>
    <t>Обследование объектов улично-дорожной сети</t>
  </si>
  <si>
    <t>шт</t>
  </si>
  <si>
    <t>Объекты</t>
  </si>
  <si>
    <t>Комплект проектно-изыскательной  документации</t>
  </si>
  <si>
    <t>Разработка проектно-сметной документации«Установка защитной сетки под 1-м эстакадным мостом по Ленинскому проспекту на острове Канта в г. Калининграде в осях 5-9 и осях 16-21».</t>
  </si>
  <si>
    <t>Осуществление капитальных вложений в объекты муниципальной собственности из дорожного фонда (Реконструкция ул.Карташева в г. Калининграде).</t>
  </si>
  <si>
    <t>Строительство улицы Генерала Лучинского в г. Калининграде. 1 этап строительства (от ул. Артиллерийской до ул. Героя России Мариенко)</t>
  </si>
  <si>
    <t>Комплект документов</t>
  </si>
  <si>
    <t xml:space="preserve">Работы по проектированию обустройства архитектурно-художественного освещения подземного перехода лит. А, расположенного в Калининграде относительно ориентира – Ленинский проспект, 32 </t>
  </si>
  <si>
    <t>Оказание услуг по проверке сметной документации по объекту: "Оснащение Моста "Деревянный" через реку Преголя по улице Октябрьской в городе Калининграде (памятник истории и культуры регионального значения) инженерно-техническими средствами (системами) обеспечения транспортной безопасности объектов транспортной инфраструктуры".</t>
  </si>
  <si>
    <t>Оказание услуг по проверке сметной документации по объекту: "Оснащение Моста "Медовый" по улице Октябрьской в городе Калининграде (памятник истории и культуры регионального значения) инженерно-техническими средствами (системами) обеспечения транспортной безопасности объектов транспортной инфраструктуры".</t>
  </si>
  <si>
    <t>«Капитальный ремонт ул. Орудийная от ул. Аэропортная   до границ городского округа «Город Калининград»</t>
  </si>
  <si>
    <t>Замена брусчатого покрытия на перекрестке с трамвайным движением по ул. Театральная-пр-кт Мира в г. Калининграде</t>
  </si>
  <si>
    <t>Устройство тротуара со стороны ул. Красной  (в районе дома №29 по ул. Старорусской) и участка тротуара со стороны ул. Старорусской, 29</t>
  </si>
  <si>
    <t>Транспортная безопасность (13 объектов)</t>
  </si>
  <si>
    <t>Разработка раздела проектной документации "Археология" по объекту "Устройство парковки по ул. Черняховского д.40-52 (за зданием обл.ГИБДД)"</t>
  </si>
  <si>
    <t xml:space="preserve">Разработка раздела проектной документации устройство дождевой канализации по объектам «Капитальный ремонт ул. Майской от ул. П. Железняка до ул. Еловая аллея», «Капитальный ремонт ул. Брамса», «Капитальный ремонт ул. Букетная" </t>
  </si>
  <si>
    <t xml:space="preserve">Разработка проектной документации наружного освещения, кабельной канализации линии связи и электропитания аппаратно-программного комплекса «Безопасный город», кабельной канализации по объекту «Капитальный ремонт ул. Майской от ул. П. Железняка до ул. Еловая аллея» </t>
  </si>
  <si>
    <t>Установка защитной сетки под 1-м эстакадным мостом по Ленинскому проспекту на острове Канта в г. Калининграде в осях 5-9 и осях 16-21.</t>
  </si>
  <si>
    <t>0***</t>
  </si>
  <si>
    <t>Разработка проектной  документации по капитальному ремонту ул.Сызранская в г. Калининграде****</t>
  </si>
  <si>
    <t>Паспортизация дорог</t>
  </si>
  <si>
    <t>Создание и использование парковок (парковочных мест)</t>
  </si>
  <si>
    <t>КГРиЦ</t>
  </si>
  <si>
    <t>Мрнтаж системы управления парковкой с поставкой оборудования в г. Калининграде</t>
  </si>
  <si>
    <t>Мероприятия по содержанию парковок: Регламентное техническое обслуживание парковочного оборудования, техническая поддержка программного обеспечения; оплата электроэнергии; налоги</t>
  </si>
  <si>
    <t>количество машиномест</t>
  </si>
  <si>
    <t>количество комплектов оборудования</t>
  </si>
  <si>
    <t>Количество машиномест</t>
  </si>
  <si>
    <t>Технический план</t>
  </si>
  <si>
    <t>Капитальный ремонт ул. Сурикова от ул. Пирогова до границ городского округа «Город Калининград»</t>
  </si>
  <si>
    <t>Капитальный ремонт ул. Воздушная в г. Калининграде</t>
  </si>
  <si>
    <t>Капитальный ремонт  Ленинского пр. от ул. Багратиона до пр. Калинина в г. Калининграде</t>
  </si>
  <si>
    <t>Капитальный ремонт ул.Букетная в г.Калининграде</t>
  </si>
  <si>
    <t>М3891</t>
  </si>
  <si>
    <t>S1020</t>
  </si>
  <si>
    <t>Обеспечение безопасности дорожного движения на автомобильных дорогах общего пользования местного значения и искусственных сооружений на них в населенных пунктах Калининградской области/  ИДН</t>
  </si>
  <si>
    <t>Реконструкция ул. Аллея Смелых в г. Калининграде, Калининградская область (4 этап)</t>
  </si>
  <si>
    <t>Реконструкция ул. Аллея Смелых в г. Калининграде, Калининградская область(3 этап)</t>
  </si>
  <si>
    <t>компенсац выплаты за перенос сетей Янтарьэнерго</t>
  </si>
  <si>
    <t>ИДН (искусственно созданное возвышение в виде сплошной полосы на проезжей части дороги, предназначенное для снижения скорости движения транспортного средства)</t>
  </si>
  <si>
    <t>Количество неровностей</t>
  </si>
  <si>
    <t>Работы по содержанию в целях устранения аварийности на автомобильных дорогах общего пользования в границах городского округа «Город Калининград» в 2023 г.</t>
  </si>
  <si>
    <t>Капитальный ремонт ул. Майской от пер. Майского до ул. Еловая аллея в г. Калининграде</t>
  </si>
  <si>
    <t>S9005</t>
  </si>
  <si>
    <t>Осуществление капитальных вложений в объекты муниципальной собственности из дорожного фонда (Реконструкция ул. Рассветной в г. Калининграде)</t>
  </si>
  <si>
    <t>Финансирование мероприятий в рамках государственной программы Калининградской области "Развитие дорожно-транспортного комплекса"</t>
  </si>
  <si>
    <t>74110</t>
  </si>
  <si>
    <t>Количество  объектов недвижимости</t>
  </si>
  <si>
    <t>КМИ и ЗР</t>
  </si>
  <si>
    <t xml:space="preserve">шт </t>
  </si>
  <si>
    <t>выкуп недвижимости</t>
  </si>
  <si>
    <t>Устройство тротуара в районе МАОУ Лицей №23 по ул. Вагнера в г.Калининграде</t>
  </si>
  <si>
    <t>Оказание услуг по проверке сметной документации по объекту: "Архитектурно-художественное освещения подземного перехода лит. А, расположенного в Калининграде относительно ориентира – Ленинский проспект, 32</t>
  </si>
  <si>
    <t xml:space="preserve"> Работы по разработке раздела проектной документации "Переустройство электросетевых объектов АО "Россети Янтарь", по объекту «Капитальный ремонт ул. Букетная в г. Калининграде" </t>
  </si>
  <si>
    <t>Оказание услуг по проверке сметной документации по объекту: "Ремонт моста "Мост с рельефами на парапетах" на ул.Брамса в г. Калининграде".</t>
  </si>
  <si>
    <t>Работы по разработке проектной документации на инженерно-техническое оснащение объекта транспортной инфраструктуры: "Строительство мостового перехода через реки Старая и Новая Преголя в . Калининграде"</t>
  </si>
  <si>
    <t>Работы по разработке  проектной документации на инженерно-техническое оснащение объекта транспортной инфраструктуры: "Автомобильный путепровод тоннельного типа".</t>
  </si>
  <si>
    <t>18</t>
  </si>
  <si>
    <t>школа 50 в доп к резевн. Фонду</t>
  </si>
  <si>
    <t>Устройство водоотводных лотков по ул. Театральная в г. Калининграде</t>
  </si>
  <si>
    <t>Устройство кабельной канализации линий связи и кабеля электропитания для оборудования аппаратно-программного комплекса «Безопасный Город» по ул. Транспортная в г. Калининграде</t>
  </si>
  <si>
    <t>км указан в основном мероприятии</t>
  </si>
  <si>
    <t>0,79</t>
  </si>
  <si>
    <t>26/04/23 получено положит закл по 4 этапу, остаток остался</t>
  </si>
  <si>
    <t>контракт в стадии расторжения (объект не будет реализовываться)</t>
  </si>
  <si>
    <t>Количество соглашений</t>
  </si>
  <si>
    <t>Разработка проектной  документации по капитальному ремонту ул. Ясной до руч. Молодежный в г. Калининграде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</si>
</sst>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[$-419]mmmm\ yyyy;@"/>
    <numFmt numFmtId="166" formatCode="#,##0.0"/>
    <numFmt numFmtId="167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name val="Calibri"/>
      <family val="2"/>
      <charset val="204"/>
    </font>
    <font>
      <sz val="14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name val="Arial"/>
      <family val="2"/>
      <charset val="204"/>
    </font>
    <font>
      <sz val="16"/>
      <color rgb="FF2C2D2E"/>
      <name val="Times New Roman"/>
      <family val="1"/>
      <charset val="204"/>
    </font>
    <font>
      <sz val="16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rgb="FFFF0000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0" fillId="0" borderId="0"/>
    <xf numFmtId="43" fontId="4" fillId="0" borderId="0" applyFont="0" applyFill="0" applyBorder="0" applyAlignment="0" applyProtection="0"/>
    <xf numFmtId="0" fontId="3" fillId="0" borderId="0"/>
    <xf numFmtId="0" fontId="18" fillId="0" borderId="0"/>
    <xf numFmtId="0" fontId="3" fillId="0" borderId="0"/>
    <xf numFmtId="0" fontId="2" fillId="0" borderId="0"/>
    <xf numFmtId="0" fontId="1" fillId="0" borderId="0"/>
  </cellStyleXfs>
  <cellXfs count="283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center" wrapText="1"/>
    </xf>
    <xf numFmtId="4" fontId="12" fillId="3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" fontId="11" fillId="3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left" vertical="center" wrapText="1"/>
    </xf>
    <xf numFmtId="4" fontId="13" fillId="3" borderId="2" xfId="0" applyNumberFormat="1" applyFont="1" applyFill="1" applyBorder="1" applyAlignment="1">
      <alignment horizontal="center" vertical="center" wrapText="1"/>
    </xf>
    <xf numFmtId="165" fontId="13" fillId="3" borderId="2" xfId="0" applyNumberFormat="1" applyFont="1" applyFill="1" applyBorder="1" applyAlignment="1">
      <alignment horizontal="center" vertical="center" wrapText="1"/>
    </xf>
    <xf numFmtId="1" fontId="12" fillId="3" borderId="2" xfId="0" applyNumberFormat="1" applyFont="1" applyFill="1" applyBorder="1" applyAlignment="1">
      <alignment horizontal="center" vertical="center" wrapText="1"/>
    </xf>
    <xf numFmtId="2" fontId="11" fillId="2" borderId="2" xfId="0" applyNumberFormat="1" applyFont="1" applyFill="1" applyBorder="1" applyAlignment="1">
      <alignment horizontal="center" vertical="center" wrapText="1"/>
    </xf>
    <xf numFmtId="2" fontId="11" fillId="3" borderId="2" xfId="0" applyNumberFormat="1" applyFont="1" applyFill="1" applyBorder="1" applyAlignment="1">
      <alignment horizontal="center" vertical="center" wrapText="1"/>
    </xf>
    <xf numFmtId="1" fontId="11" fillId="3" borderId="2" xfId="0" applyNumberFormat="1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17" fillId="0" borderId="0" xfId="0" applyFont="1"/>
    <xf numFmtId="0" fontId="17" fillId="4" borderId="0" xfId="0" applyFont="1" applyFill="1"/>
    <xf numFmtId="165" fontId="6" fillId="5" borderId="2" xfId="0" applyNumberFormat="1" applyFont="1" applyFill="1" applyBorder="1" applyAlignment="1">
      <alignment horizontal="center" vertical="center" wrapText="1"/>
    </xf>
    <xf numFmtId="0" fontId="17" fillId="6" borderId="0" xfId="0" applyFont="1" applyFill="1"/>
    <xf numFmtId="3" fontId="11" fillId="3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 wrapText="1"/>
    </xf>
    <xf numFmtId="2" fontId="8" fillId="5" borderId="2" xfId="0" applyNumberFormat="1" applyFont="1" applyFill="1" applyBorder="1" applyAlignment="1">
      <alignment horizontal="center" vertical="center" wrapText="1"/>
    </xf>
    <xf numFmtId="166" fontId="11" fillId="2" borderId="2" xfId="0" applyNumberFormat="1" applyFont="1" applyFill="1" applyBorder="1" applyAlignment="1">
      <alignment horizontal="center" vertical="center" wrapText="1"/>
    </xf>
    <xf numFmtId="167" fontId="11" fillId="3" borderId="2" xfId="0" applyNumberFormat="1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165" fontId="13" fillId="0" borderId="0" xfId="0" applyNumberFormat="1" applyFont="1" applyAlignment="1">
      <alignment horizontal="left" vertical="center" wrapText="1"/>
    </xf>
    <xf numFmtId="2" fontId="8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 wrapText="1"/>
    </xf>
    <xf numFmtId="49" fontId="21" fillId="5" borderId="0" xfId="0" applyNumberFormat="1" applyFont="1" applyFill="1" applyAlignment="1">
      <alignment horizontal="left" vertical="center" wrapText="1"/>
    </xf>
    <xf numFmtId="165" fontId="22" fillId="0" borderId="0" xfId="0" applyNumberFormat="1" applyFont="1" applyAlignment="1">
      <alignment horizontal="left" vertical="center" wrapText="1"/>
    </xf>
    <xf numFmtId="2" fontId="21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0" fontId="7" fillId="8" borderId="0" xfId="0" applyFont="1" applyFill="1" applyAlignment="1">
      <alignment horizontal="left" vertical="center"/>
    </xf>
    <xf numFmtId="0" fontId="0" fillId="8" borderId="0" xfId="0" applyFill="1"/>
    <xf numFmtId="4" fontId="11" fillId="8" borderId="2" xfId="0" applyNumberFormat="1" applyFont="1" applyFill="1" applyBorder="1" applyAlignment="1">
      <alignment horizontal="center" vertical="center" wrapText="1"/>
    </xf>
    <xf numFmtId="0" fontId="16" fillId="8" borderId="0" xfId="0" applyFont="1" applyFill="1" applyAlignment="1">
      <alignment horizontal="left" vertical="center"/>
    </xf>
    <xf numFmtId="0" fontId="17" fillId="8" borderId="0" xfId="0" applyFont="1" applyFill="1"/>
    <xf numFmtId="4" fontId="8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4" fontId="11" fillId="7" borderId="2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Alignment="1">
      <alignment horizontal="center" vertical="center"/>
    </xf>
    <xf numFmtId="4" fontId="11" fillId="8" borderId="2" xfId="1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2" xfId="3" applyFont="1" applyBorder="1" applyAlignment="1">
      <alignment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6" fillId="0" borderId="2" xfId="3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center" wrapText="1"/>
    </xf>
    <xf numFmtId="4" fontId="8" fillId="0" borderId="2" xfId="4" applyNumberFormat="1" applyFont="1" applyBorder="1" applyAlignment="1" applyProtection="1">
      <alignment horizontal="center" vertical="center"/>
      <protection locked="0"/>
    </xf>
    <xf numFmtId="4" fontId="6" fillId="0" borderId="2" xfId="3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vertical="center" wrapText="1"/>
    </xf>
    <xf numFmtId="49" fontId="6" fillId="0" borderId="2" xfId="0" applyNumberFormat="1" applyFont="1" applyBorder="1" applyAlignment="1">
      <alignment horizontal="left" vertical="center" wrapText="1"/>
    </xf>
    <xf numFmtId="4" fontId="8" fillId="0" borderId="2" xfId="3" applyNumberFormat="1" applyFont="1" applyBorder="1" applyAlignment="1">
      <alignment horizontal="center" vertical="center" wrapText="1"/>
    </xf>
    <xf numFmtId="0" fontId="6" fillId="0" borderId="2" xfId="5" applyFont="1" applyBorder="1" applyAlignment="1">
      <alignment horizontal="left" vertical="center" wrapText="1"/>
    </xf>
    <xf numFmtId="4" fontId="6" fillId="0" borderId="2" xfId="5" applyNumberFormat="1" applyFont="1" applyBorder="1" applyAlignment="1">
      <alignment horizontal="center" vertical="center"/>
    </xf>
    <xf numFmtId="0" fontId="8" fillId="0" borderId="1" xfId="3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2" xfId="3" applyFont="1" applyBorder="1" applyAlignment="1">
      <alignment vertical="center" wrapText="1"/>
    </xf>
    <xf numFmtId="0" fontId="19" fillId="0" borderId="2" xfId="3" applyFont="1" applyBorder="1" applyAlignment="1">
      <alignment vertical="center" wrapText="1"/>
    </xf>
    <xf numFmtId="4" fontId="6" fillId="0" borderId="2" xfId="5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left" vertical="center" wrapText="1"/>
    </xf>
    <xf numFmtId="1" fontId="8" fillId="0" borderId="7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8" fillId="5" borderId="2" xfId="3" applyFont="1" applyFill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49" fontId="11" fillId="4" borderId="3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 wrapText="1"/>
    </xf>
    <xf numFmtId="2" fontId="11" fillId="4" borderId="2" xfId="0" applyNumberFormat="1" applyFont="1" applyFill="1" applyBorder="1" applyAlignment="1">
      <alignment horizontal="center" vertical="center" wrapText="1"/>
    </xf>
    <xf numFmtId="165" fontId="13" fillId="4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165" fontId="11" fillId="4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center" vertical="center" wrapText="1"/>
    </xf>
    <xf numFmtId="49" fontId="13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1" fontId="11" fillId="4" borderId="2" xfId="0" applyNumberFormat="1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3" fillId="4" borderId="2" xfId="3" applyFont="1" applyFill="1" applyBorder="1" applyAlignment="1">
      <alignment horizontal="left" vertical="center" wrapText="1"/>
    </xf>
    <xf numFmtId="3" fontId="13" fillId="4" borderId="2" xfId="3" applyNumberFormat="1" applyFont="1" applyFill="1" applyBorder="1" applyAlignment="1">
      <alignment horizontal="center" vertical="center" wrapText="1"/>
    </xf>
    <xf numFmtId="4" fontId="13" fillId="4" borderId="2" xfId="3" applyNumberFormat="1" applyFont="1" applyFill="1" applyBorder="1" applyAlignment="1">
      <alignment horizontal="center" vertical="center"/>
    </xf>
    <xf numFmtId="165" fontId="11" fillId="4" borderId="7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Alignment="1">
      <alignment horizontal="center" vertical="center"/>
    </xf>
    <xf numFmtId="4" fontId="11" fillId="8" borderId="4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left" vertical="center" wrapText="1"/>
    </xf>
    <xf numFmtId="165" fontId="6" fillId="3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5" borderId="0" xfId="0" applyNumberFormat="1" applyFont="1" applyFill="1" applyAlignment="1">
      <alignment horizontal="left" vertical="center" wrapText="1"/>
    </xf>
    <xf numFmtId="49" fontId="11" fillId="5" borderId="0" xfId="0" applyNumberFormat="1" applyFont="1" applyFill="1" applyAlignment="1">
      <alignment horizontal="center" vertical="center" wrapText="1"/>
    </xf>
    <xf numFmtId="49" fontId="11" fillId="5" borderId="0" xfId="0" applyNumberFormat="1" applyFont="1" applyFill="1" applyAlignment="1">
      <alignment horizontal="left" vertical="center" wrapText="1"/>
    </xf>
    <xf numFmtId="165" fontId="13" fillId="5" borderId="0" xfId="0" applyNumberFormat="1" applyFont="1" applyFill="1" applyAlignment="1">
      <alignment horizontal="left" vertical="center" wrapText="1"/>
    </xf>
    <xf numFmtId="3" fontId="13" fillId="3" borderId="2" xfId="0" applyNumberFormat="1" applyFont="1" applyFill="1" applyBorder="1" applyAlignment="1">
      <alignment horizontal="center" vertical="center" wrapText="1"/>
    </xf>
    <xf numFmtId="165" fontId="13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3" fontId="6" fillId="5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8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4" fontId="0" fillId="0" borderId="0" xfId="0" applyNumberFormat="1"/>
    <xf numFmtId="4" fontId="11" fillId="10" borderId="2" xfId="0" applyNumberFormat="1" applyFont="1" applyFill="1" applyBorder="1" applyAlignment="1">
      <alignment horizontal="center" vertical="center" wrapText="1"/>
    </xf>
    <xf numFmtId="4" fontId="8" fillId="10" borderId="0" xfId="0" applyNumberFormat="1" applyFont="1" applyFill="1" applyAlignment="1">
      <alignment horizontal="center" vertical="center" wrapText="1"/>
    </xf>
    <xf numFmtId="0" fontId="0" fillId="10" borderId="0" xfId="0" applyFill="1"/>
    <xf numFmtId="4" fontId="11" fillId="9" borderId="2" xfId="0" applyNumberFormat="1" applyFont="1" applyFill="1" applyBorder="1" applyAlignment="1">
      <alignment horizontal="center" vertical="center" wrapText="1"/>
    </xf>
    <xf numFmtId="4" fontId="11" fillId="9" borderId="0" xfId="0" applyNumberFormat="1" applyFont="1" applyFill="1" applyAlignment="1">
      <alignment horizontal="center" vertical="center" wrapText="1"/>
    </xf>
    <xf numFmtId="0" fontId="27" fillId="9" borderId="0" xfId="0" applyFont="1" applyFill="1"/>
    <xf numFmtId="4" fontId="11" fillId="5" borderId="0" xfId="0" applyNumberFormat="1" applyFont="1" applyFill="1" applyAlignment="1">
      <alignment horizontal="center" vertical="center" wrapText="1"/>
    </xf>
    <xf numFmtId="4" fontId="25" fillId="0" borderId="0" xfId="0" applyNumberFormat="1" applyFont="1" applyAlignment="1">
      <alignment horizontal="center" vertical="center" wrapText="1"/>
    </xf>
    <xf numFmtId="4" fontId="8" fillId="0" borderId="2" xfId="5" applyNumberFormat="1" applyFont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1" fontId="8" fillId="5" borderId="1" xfId="0" applyNumberFormat="1" applyFont="1" applyFill="1" applyBorder="1" applyAlignment="1">
      <alignment horizontal="center" vertical="center" wrapText="1"/>
    </xf>
    <xf numFmtId="0" fontId="8" fillId="5" borderId="2" xfId="6" applyFont="1" applyFill="1" applyBorder="1" applyAlignment="1">
      <alignment horizontal="left" vertical="center" wrapText="1"/>
    </xf>
    <xf numFmtId="3" fontId="8" fillId="5" borderId="2" xfId="5" applyNumberFormat="1" applyFont="1" applyFill="1" applyBorder="1" applyAlignment="1">
      <alignment horizontal="center" vertical="center" wrapText="1"/>
    </xf>
    <xf numFmtId="4" fontId="8" fillId="5" borderId="2" xfId="5" applyNumberFormat="1" applyFont="1" applyFill="1" applyBorder="1" applyAlignment="1">
      <alignment horizontal="center" vertical="center"/>
    </xf>
    <xf numFmtId="4" fontId="8" fillId="5" borderId="2" xfId="5" applyNumberFormat="1" applyFont="1" applyFill="1" applyBorder="1" applyAlignment="1">
      <alignment horizontal="center" vertical="center" wrapText="1"/>
    </xf>
    <xf numFmtId="4" fontId="8" fillId="5" borderId="2" xfId="4" applyNumberFormat="1" applyFont="1" applyFill="1" applyBorder="1" applyAlignment="1" applyProtection="1">
      <alignment horizontal="center" vertical="center"/>
      <protection locked="0"/>
    </xf>
    <xf numFmtId="4" fontId="8" fillId="5" borderId="2" xfId="3" applyNumberFormat="1" applyFont="1" applyFill="1" applyBorder="1" applyAlignment="1">
      <alignment horizontal="center" vertical="center"/>
    </xf>
    <xf numFmtId="49" fontId="8" fillId="5" borderId="3" xfId="0" applyNumberFormat="1" applyFont="1" applyFill="1" applyBorder="1" applyAlignment="1">
      <alignment horizontal="left" vertical="center" wrapText="1"/>
    </xf>
    <xf numFmtId="0" fontId="8" fillId="5" borderId="2" xfId="3" applyFont="1" applyFill="1" applyBorder="1" applyAlignment="1">
      <alignment horizontal="left" vertical="center" wrapText="1"/>
    </xf>
    <xf numFmtId="4" fontId="8" fillId="5" borderId="2" xfId="3" applyNumberFormat="1" applyFont="1" applyFill="1" applyBorder="1" applyAlignment="1">
      <alignment horizontal="center" vertical="center" wrapText="1"/>
    </xf>
    <xf numFmtId="4" fontId="8" fillId="5" borderId="7" xfId="0" applyNumberFormat="1" applyFont="1" applyFill="1" applyBorder="1" applyAlignment="1">
      <alignment horizontal="center" vertical="center" wrapText="1"/>
    </xf>
    <xf numFmtId="4" fontId="8" fillId="5" borderId="7" xfId="4" applyNumberFormat="1" applyFont="1" applyFill="1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 wrapText="1"/>
    </xf>
    <xf numFmtId="165" fontId="13" fillId="5" borderId="1" xfId="0" applyNumberFormat="1" applyFont="1" applyFill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horizontal="center" vertical="center" wrapText="1"/>
    </xf>
    <xf numFmtId="165" fontId="13" fillId="5" borderId="7" xfId="0" applyNumberFormat="1" applyFont="1" applyFill="1" applyBorder="1" applyAlignment="1">
      <alignment horizontal="center" vertical="center" wrapText="1"/>
    </xf>
    <xf numFmtId="4" fontId="8" fillId="5" borderId="3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vertical="center" wrapText="1"/>
    </xf>
    <xf numFmtId="166" fontId="11" fillId="5" borderId="0" xfId="1" applyNumberFormat="1" applyFont="1" applyFill="1" applyAlignment="1">
      <alignment horizontal="center" vertical="center" wrapText="1"/>
    </xf>
    <xf numFmtId="4" fontId="11" fillId="3" borderId="2" xfId="5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center" wrapText="1"/>
    </xf>
    <xf numFmtId="4" fontId="8" fillId="5" borderId="1" xfId="4" applyNumberFormat="1" applyFont="1" applyFill="1" applyBorder="1" applyAlignment="1" applyProtection="1">
      <alignment horizontal="center" vertical="center"/>
      <protection locked="0"/>
    </xf>
    <xf numFmtId="4" fontId="6" fillId="5" borderId="7" xfId="3" applyNumberFormat="1" applyFont="1" applyFill="1" applyBorder="1" applyAlignment="1">
      <alignment horizontal="center" vertical="center"/>
    </xf>
    <xf numFmtId="4" fontId="6" fillId="5" borderId="2" xfId="5" applyNumberFormat="1" applyFont="1" applyFill="1" applyBorder="1" applyAlignment="1">
      <alignment horizontal="center" vertical="center"/>
    </xf>
    <xf numFmtId="4" fontId="8" fillId="5" borderId="0" xfId="0" applyNumberFormat="1" applyFont="1" applyFill="1" applyAlignment="1">
      <alignment horizontal="center" vertical="center" wrapText="1"/>
    </xf>
    <xf numFmtId="4" fontId="25" fillId="5" borderId="2" xfId="0" applyNumberFormat="1" applyFont="1" applyFill="1" applyBorder="1" applyAlignment="1">
      <alignment horizontal="center" vertical="center" wrapText="1"/>
    </xf>
    <xf numFmtId="4" fontId="28" fillId="8" borderId="2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4" borderId="0" xfId="0" applyFont="1" applyFill="1"/>
    <xf numFmtId="4" fontId="25" fillId="5" borderId="8" xfId="3" applyNumberFormat="1" applyFont="1" applyFill="1" applyBorder="1" applyAlignment="1">
      <alignment horizontal="center" vertical="center"/>
    </xf>
    <xf numFmtId="4" fontId="8" fillId="0" borderId="9" xfId="0" applyNumberFormat="1" applyFont="1" applyBorder="1" applyAlignment="1">
      <alignment vertical="center" wrapText="1"/>
    </xf>
    <xf numFmtId="4" fontId="30" fillId="0" borderId="0" xfId="0" applyNumberFormat="1" applyFont="1"/>
    <xf numFmtId="4" fontId="25" fillId="5" borderId="2" xfId="4" applyNumberFormat="1" applyFont="1" applyFill="1" applyBorder="1" applyAlignment="1" applyProtection="1">
      <alignment horizontal="center" vertical="center"/>
      <protection locked="0"/>
    </xf>
    <xf numFmtId="4" fontId="25" fillId="5" borderId="2" xfId="3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2" fontId="6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3" fontId="12" fillId="3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8" fillId="0" borderId="1" xfId="0" applyNumberFormat="1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8" fillId="5" borderId="7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1" fillId="3" borderId="7" xfId="0" applyNumberFormat="1" applyFont="1" applyFill="1" applyBorder="1" applyAlignment="1">
      <alignment horizontal="left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9" fontId="8" fillId="5" borderId="0" xfId="0" applyNumberFormat="1" applyFont="1" applyFill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left" vertical="center" wrapText="1"/>
    </xf>
    <xf numFmtId="49" fontId="8" fillId="5" borderId="7" xfId="0" applyNumberFormat="1" applyFont="1" applyFill="1" applyBorder="1" applyAlignment="1">
      <alignment horizontal="left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3" fontId="8" fillId="5" borderId="7" xfId="0" applyNumberFormat="1" applyFont="1" applyFill="1" applyBorder="1" applyAlignment="1">
      <alignment horizontal="center" vertical="center" wrapText="1"/>
    </xf>
    <xf numFmtId="165" fontId="6" fillId="5" borderId="7" xfId="0" applyNumberFormat="1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1" fontId="6" fillId="5" borderId="2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4" xfId="4" xr:uid="{00000000-0005-0000-0000-000001000000}"/>
    <cellStyle name="Обычный 7" xfId="1" xr:uid="{00000000-0005-0000-0000-000002000000}"/>
    <cellStyle name="Обычный 7 3 2 2 2" xfId="5" xr:uid="{00000000-0005-0000-0000-000003000000}"/>
    <cellStyle name="Обычный 7 3 2 2 2 4" xfId="6" xr:uid="{00000000-0005-0000-0000-000004000000}"/>
    <cellStyle name="Обычный 7 3 3" xfId="7" xr:uid="{00000000-0005-0000-0000-000005000000}"/>
    <cellStyle name="Обычный 7 3 4 2" xfId="3" xr:uid="{00000000-0005-0000-0000-000006000000}"/>
    <cellStyle name="Финансовый 2" xfId="2" xr:uid="{00000000-0005-0000-0000-000007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RL252"/>
  <sheetViews>
    <sheetView tabSelected="1" zoomScale="55" zoomScaleNormal="55" zoomScaleSheetLayoutView="40" workbookViewId="0">
      <pane xSplit="1" ySplit="7" topLeftCell="B226" activePane="bottomRight" state="frozen"/>
      <selection pane="topRight" activeCell="B1" sqref="B1"/>
      <selection pane="bottomLeft" activeCell="A8" sqref="A8"/>
      <selection pane="bottomRight" activeCell="K248" sqref="K248"/>
    </sheetView>
  </sheetViews>
  <sheetFormatPr defaultRowHeight="20.25" x14ac:dyDescent="0.25"/>
  <cols>
    <col min="1" max="1" width="12.140625" customWidth="1"/>
    <col min="2" max="2" width="12.7109375" customWidth="1"/>
    <col min="3" max="3" width="27.5703125" customWidth="1"/>
    <col min="4" max="4" width="73.140625" customWidth="1"/>
    <col min="5" max="5" width="37.140625" customWidth="1"/>
    <col min="6" max="6" width="17.28515625" customWidth="1"/>
    <col min="7" max="7" width="18.5703125" customWidth="1"/>
    <col min="8" max="8" width="23.42578125" customWidth="1"/>
    <col min="9" max="9" width="16.85546875" customWidth="1"/>
    <col min="10" max="10" width="16.5703125" customWidth="1"/>
    <col min="11" max="11" width="25.42578125" customWidth="1"/>
    <col min="12" max="12" width="24.42578125" customWidth="1"/>
    <col min="13" max="13" width="24.140625" customWidth="1"/>
    <col min="14" max="14" width="16.42578125" style="81" hidden="1" customWidth="1"/>
    <col min="15" max="15" width="22.5703125" style="82" hidden="1" customWidth="1"/>
    <col min="16" max="16" width="34.7109375" style="82" hidden="1" customWidth="1"/>
    <col min="17" max="17" width="41.28515625" style="163" customWidth="1"/>
    <col min="18" max="20" width="23.42578125" bestFit="1" customWidth="1"/>
  </cols>
  <sheetData>
    <row r="1" spans="1:20" ht="21" x14ac:dyDescent="0.35">
      <c r="A1" s="1"/>
      <c r="B1" s="1"/>
      <c r="C1" s="1"/>
      <c r="D1" s="1"/>
      <c r="E1" s="1"/>
      <c r="F1" s="2"/>
      <c r="G1" s="1"/>
      <c r="H1" s="1"/>
      <c r="I1" s="1"/>
      <c r="J1" s="1"/>
      <c r="K1" s="1"/>
      <c r="L1" s="3" t="s">
        <v>0</v>
      </c>
      <c r="M1" s="1"/>
    </row>
    <row r="2" spans="1:20" ht="89.25" customHeight="1" x14ac:dyDescent="0.35">
      <c r="A2" s="1"/>
      <c r="B2" s="223" t="s">
        <v>1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spans="1:20" ht="21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20" ht="42" customHeight="1" x14ac:dyDescent="0.25">
      <c r="A4" s="225" t="s">
        <v>2</v>
      </c>
      <c r="B4" s="228" t="s">
        <v>3</v>
      </c>
      <c r="C4" s="231" t="s">
        <v>4</v>
      </c>
      <c r="D4" s="234" t="s">
        <v>5</v>
      </c>
      <c r="E4" s="234" t="s">
        <v>6</v>
      </c>
      <c r="F4" s="234"/>
      <c r="G4" s="234"/>
      <c r="H4" s="234"/>
      <c r="I4" s="234"/>
      <c r="J4" s="234"/>
      <c r="K4" s="234" t="s">
        <v>7</v>
      </c>
      <c r="L4" s="234"/>
      <c r="M4" s="234"/>
    </row>
    <row r="5" spans="1:20" ht="37.5" customHeight="1" x14ac:dyDescent="0.25">
      <c r="A5" s="226"/>
      <c r="B5" s="229"/>
      <c r="C5" s="232"/>
      <c r="D5" s="234"/>
      <c r="E5" s="234" t="s">
        <v>8</v>
      </c>
      <c r="F5" s="234" t="s">
        <v>9</v>
      </c>
      <c r="G5" s="235" t="s">
        <v>10</v>
      </c>
      <c r="H5" s="236"/>
      <c r="I5" s="236"/>
      <c r="J5" s="237"/>
      <c r="K5" s="234" t="s">
        <v>11</v>
      </c>
      <c r="L5" s="234" t="s">
        <v>12</v>
      </c>
      <c r="M5" s="234" t="s">
        <v>13</v>
      </c>
    </row>
    <row r="6" spans="1:20" ht="30" customHeight="1" x14ac:dyDescent="0.25">
      <c r="A6" s="226"/>
      <c r="B6" s="229"/>
      <c r="C6" s="232"/>
      <c r="D6" s="234"/>
      <c r="E6" s="234"/>
      <c r="F6" s="234"/>
      <c r="G6" s="235" t="s">
        <v>11</v>
      </c>
      <c r="H6" s="237"/>
      <c r="I6" s="228" t="s">
        <v>12</v>
      </c>
      <c r="J6" s="228" t="s">
        <v>13</v>
      </c>
      <c r="K6" s="234"/>
      <c r="L6" s="234"/>
      <c r="M6" s="234"/>
    </row>
    <row r="7" spans="1:20" ht="49.5" customHeight="1" x14ac:dyDescent="0.25">
      <c r="A7" s="227"/>
      <c r="B7" s="230"/>
      <c r="C7" s="233"/>
      <c r="D7" s="234"/>
      <c r="E7" s="234"/>
      <c r="F7" s="234"/>
      <c r="G7" s="5"/>
      <c r="H7" s="4" t="s">
        <v>14</v>
      </c>
      <c r="I7" s="230"/>
      <c r="J7" s="230"/>
      <c r="K7" s="234"/>
      <c r="L7" s="234"/>
      <c r="M7" s="234"/>
    </row>
    <row r="8" spans="1:20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  <c r="M8" s="5">
        <v>13</v>
      </c>
      <c r="N8" s="92">
        <f>N10+N16+N69+N235</f>
        <v>4567702.33</v>
      </c>
      <c r="O8" s="92">
        <f>O10+O16+O69+O235</f>
        <v>2680562.96</v>
      </c>
      <c r="P8" s="92">
        <f>P10+P16+P69+P235</f>
        <v>2961348.92</v>
      </c>
    </row>
    <row r="9" spans="1:20" ht="47.25" customHeight="1" x14ac:dyDescent="0.25">
      <c r="A9" s="6" t="s">
        <v>15</v>
      </c>
      <c r="B9" s="6" t="s">
        <v>15</v>
      </c>
      <c r="C9" s="6" t="s">
        <v>15</v>
      </c>
      <c r="D9" s="6" t="s">
        <v>16</v>
      </c>
      <c r="E9" s="6" t="s">
        <v>15</v>
      </c>
      <c r="F9" s="6" t="s">
        <v>15</v>
      </c>
      <c r="G9" s="6" t="s">
        <v>15</v>
      </c>
      <c r="H9" s="7" t="s">
        <v>15</v>
      </c>
      <c r="I9" s="6" t="s">
        <v>15</v>
      </c>
      <c r="J9" s="6" t="s">
        <v>15</v>
      </c>
      <c r="K9" s="271">
        <f>K10+K16+K69+K234</f>
        <v>6637322.4989900002</v>
      </c>
      <c r="L9" s="271">
        <f>L10+L16+L69+L234</f>
        <v>2970468.92</v>
      </c>
      <c r="M9" s="271">
        <f>M10+M16+M69+M234</f>
        <v>3412113.56</v>
      </c>
      <c r="N9" s="93">
        <v>4567702.33</v>
      </c>
      <c r="O9" s="93">
        <v>2680562.9500000002</v>
      </c>
      <c r="P9" s="93">
        <v>2961348.91</v>
      </c>
      <c r="R9" s="162"/>
      <c r="S9" s="165"/>
    </row>
    <row r="10" spans="1:20" ht="150" customHeight="1" x14ac:dyDescent="0.25">
      <c r="A10" s="8" t="s">
        <v>17</v>
      </c>
      <c r="B10" s="9" t="s">
        <v>15</v>
      </c>
      <c r="C10" s="9" t="s">
        <v>15</v>
      </c>
      <c r="D10" s="10" t="s">
        <v>18</v>
      </c>
      <c r="E10" s="10" t="s">
        <v>19</v>
      </c>
      <c r="F10" s="11" t="s">
        <v>20</v>
      </c>
      <c r="G10" s="12">
        <f>G12+G13</f>
        <v>1.81</v>
      </c>
      <c r="H10" s="7" t="s">
        <v>15</v>
      </c>
      <c r="I10" s="12">
        <f>I12+I13</f>
        <v>0</v>
      </c>
      <c r="J10" s="12">
        <f>J12+J13</f>
        <v>2.2200000000000002</v>
      </c>
      <c r="K10" s="12">
        <f>K11+K12+K13</f>
        <v>1895179.49</v>
      </c>
      <c r="L10" s="12">
        <f t="shared" ref="L10:M10" si="0">L11+L12+L13</f>
        <v>0</v>
      </c>
      <c r="M10" s="12">
        <f t="shared" si="0"/>
        <v>0</v>
      </c>
      <c r="N10" s="93">
        <v>520767.05</v>
      </c>
      <c r="O10" s="93">
        <v>0</v>
      </c>
      <c r="P10" s="93">
        <v>0</v>
      </c>
      <c r="R10" s="195"/>
      <c r="S10" s="195"/>
      <c r="T10" s="195"/>
    </row>
    <row r="11" spans="1:20" ht="150" customHeight="1" x14ac:dyDescent="0.25">
      <c r="A11" s="44" t="s">
        <v>17</v>
      </c>
      <c r="B11" s="44" t="s">
        <v>329</v>
      </c>
      <c r="C11" s="4" t="s">
        <v>21</v>
      </c>
      <c r="D11" s="65" t="s">
        <v>330</v>
      </c>
      <c r="E11" s="197" t="s">
        <v>335</v>
      </c>
      <c r="F11" s="4" t="s">
        <v>295</v>
      </c>
      <c r="G11" s="76">
        <v>13</v>
      </c>
      <c r="H11" s="48">
        <v>45261</v>
      </c>
      <c r="I11" s="76">
        <v>0</v>
      </c>
      <c r="J11" s="76">
        <v>0</v>
      </c>
      <c r="K11" s="152">
        <v>7156.33</v>
      </c>
      <c r="L11" s="67">
        <v>0</v>
      </c>
      <c r="M11" s="67">
        <v>0</v>
      </c>
    </row>
    <row r="12" spans="1:20" ht="150" customHeight="1" x14ac:dyDescent="0.25">
      <c r="A12" s="44" t="s">
        <v>17</v>
      </c>
      <c r="B12" s="44" t="s">
        <v>275</v>
      </c>
      <c r="C12" s="4" t="s">
        <v>21</v>
      </c>
      <c r="D12" s="65" t="s">
        <v>22</v>
      </c>
      <c r="E12" s="66" t="s">
        <v>19</v>
      </c>
      <c r="F12" s="4" t="s">
        <v>20</v>
      </c>
      <c r="G12" s="67">
        <v>1.81</v>
      </c>
      <c r="H12" s="48">
        <v>45017</v>
      </c>
      <c r="I12" s="67">
        <v>0</v>
      </c>
      <c r="J12" s="67">
        <v>0</v>
      </c>
      <c r="K12" s="67">
        <v>25894.16</v>
      </c>
      <c r="L12" s="67">
        <v>0</v>
      </c>
      <c r="M12" s="67">
        <v>0</v>
      </c>
    </row>
    <row r="13" spans="1:20" ht="150" customHeight="1" x14ac:dyDescent="0.25">
      <c r="A13" s="13" t="s">
        <v>17</v>
      </c>
      <c r="B13" s="13" t="s">
        <v>23</v>
      </c>
      <c r="C13" s="14" t="s">
        <v>15</v>
      </c>
      <c r="D13" s="15" t="s">
        <v>24</v>
      </c>
      <c r="E13" s="15" t="s">
        <v>19</v>
      </c>
      <c r="F13" s="13" t="s">
        <v>20</v>
      </c>
      <c r="G13" s="18">
        <v>0</v>
      </c>
      <c r="H13" s="14" t="s">
        <v>15</v>
      </c>
      <c r="I13" s="18">
        <f>I14</f>
        <v>0</v>
      </c>
      <c r="J13" s="18">
        <f>J14</f>
        <v>2.2200000000000002</v>
      </c>
      <c r="K13" s="18">
        <f>K14+K15</f>
        <v>1862129</v>
      </c>
      <c r="L13" s="18">
        <f t="shared" ref="L13:M13" si="1">L14+L15</f>
        <v>0</v>
      </c>
      <c r="M13" s="18">
        <f t="shared" si="1"/>
        <v>0</v>
      </c>
    </row>
    <row r="14" spans="1:20" ht="160.5" customHeight="1" x14ac:dyDescent="0.25">
      <c r="A14" s="44" t="s">
        <v>17</v>
      </c>
      <c r="B14" s="44" t="s">
        <v>23</v>
      </c>
      <c r="C14" s="44" t="s">
        <v>21</v>
      </c>
      <c r="D14" s="68" t="s">
        <v>25</v>
      </c>
      <c r="E14" s="66" t="s">
        <v>19</v>
      </c>
      <c r="F14" s="44" t="s">
        <v>20</v>
      </c>
      <c r="G14" s="42">
        <v>0</v>
      </c>
      <c r="H14" s="48" t="s">
        <v>15</v>
      </c>
      <c r="I14" s="69">
        <f>G14</f>
        <v>0</v>
      </c>
      <c r="J14" s="69">
        <v>2.2200000000000002</v>
      </c>
      <c r="K14" s="34">
        <f>461953.7+392704.9</f>
        <v>854658.60000000009</v>
      </c>
      <c r="L14" s="42">
        <v>0</v>
      </c>
      <c r="M14" s="42">
        <v>0</v>
      </c>
    </row>
    <row r="15" spans="1:20" ht="160.5" customHeight="1" x14ac:dyDescent="0.25">
      <c r="A15" s="44" t="s">
        <v>17</v>
      </c>
      <c r="B15" s="44" t="s">
        <v>328</v>
      </c>
      <c r="C15" s="44" t="s">
        <v>21</v>
      </c>
      <c r="D15" s="68" t="s">
        <v>25</v>
      </c>
      <c r="E15" s="66" t="s">
        <v>19</v>
      </c>
      <c r="F15" s="44" t="s">
        <v>20</v>
      </c>
      <c r="G15" s="42">
        <v>0</v>
      </c>
      <c r="H15" s="48" t="s">
        <v>15</v>
      </c>
      <c r="I15" s="69">
        <f>G15</f>
        <v>0</v>
      </c>
      <c r="J15" s="69">
        <v>0</v>
      </c>
      <c r="K15" s="34">
        <v>1007470.4</v>
      </c>
      <c r="L15" s="42">
        <v>0</v>
      </c>
      <c r="M15" s="42">
        <v>0</v>
      </c>
    </row>
    <row r="16" spans="1:20" ht="140.1" customHeight="1" x14ac:dyDescent="0.25">
      <c r="A16" s="8" t="s">
        <v>26</v>
      </c>
      <c r="B16" s="9" t="s">
        <v>15</v>
      </c>
      <c r="C16" s="9" t="s">
        <v>15</v>
      </c>
      <c r="D16" s="10" t="s">
        <v>27</v>
      </c>
      <c r="E16" s="19" t="s">
        <v>28</v>
      </c>
      <c r="F16" s="8" t="s">
        <v>29</v>
      </c>
      <c r="G16" s="20">
        <f>G19+G21+G39</f>
        <v>7.2070000000000007</v>
      </c>
      <c r="H16" s="21" t="s">
        <v>15</v>
      </c>
      <c r="I16" s="20">
        <f>I19+I21+I39</f>
        <v>2.06</v>
      </c>
      <c r="J16" s="20">
        <f>J19+J21+J39</f>
        <v>2.95</v>
      </c>
      <c r="K16" s="20">
        <f>K17+K19+K21+K22+K39+K40</f>
        <v>1676541.23</v>
      </c>
      <c r="L16" s="20">
        <f>L19+L21+L22+L39+L40</f>
        <v>276319.04000000004</v>
      </c>
      <c r="M16" s="20">
        <f>M19+M21+M22+M39+M40</f>
        <v>658862.67999999993</v>
      </c>
      <c r="N16" s="91">
        <v>1242428.6200000001</v>
      </c>
      <c r="O16" s="83">
        <v>151564.88</v>
      </c>
      <c r="P16" s="83">
        <v>396519.37</v>
      </c>
      <c r="R16" s="172"/>
    </row>
    <row r="17" spans="1:19" ht="140.1" customHeight="1" x14ac:dyDescent="0.25">
      <c r="A17" s="13" t="s">
        <v>26</v>
      </c>
      <c r="B17" s="13" t="s">
        <v>341</v>
      </c>
      <c r="C17" s="13" t="s">
        <v>15</v>
      </c>
      <c r="D17" s="15" t="s">
        <v>340</v>
      </c>
      <c r="E17" s="15" t="s">
        <v>342</v>
      </c>
      <c r="F17" s="13" t="s">
        <v>295</v>
      </c>
      <c r="G17" s="40">
        <f>G18</f>
        <v>7</v>
      </c>
      <c r="H17" s="25" t="s">
        <v>15</v>
      </c>
      <c r="I17" s="215">
        <v>0</v>
      </c>
      <c r="J17" s="215">
        <v>0</v>
      </c>
      <c r="K17" s="18">
        <f>K18</f>
        <v>192804.92</v>
      </c>
      <c r="L17" s="18">
        <f>L18</f>
        <v>0</v>
      </c>
      <c r="M17" s="18">
        <f>M18</f>
        <v>0</v>
      </c>
      <c r="N17" s="91"/>
      <c r="O17" s="83"/>
      <c r="P17" s="83"/>
      <c r="R17" s="172"/>
    </row>
    <row r="18" spans="1:19" ht="140.1" customHeight="1" x14ac:dyDescent="0.25">
      <c r="A18" s="44" t="s">
        <v>26</v>
      </c>
      <c r="B18" s="44" t="s">
        <v>341</v>
      </c>
      <c r="C18" s="44" t="s">
        <v>343</v>
      </c>
      <c r="D18" s="70" t="s">
        <v>25</v>
      </c>
      <c r="E18" s="43" t="s">
        <v>342</v>
      </c>
      <c r="F18" s="44" t="s">
        <v>295</v>
      </c>
      <c r="G18" s="79">
        <v>7</v>
      </c>
      <c r="H18" s="48">
        <v>45262</v>
      </c>
      <c r="I18" s="76">
        <v>0</v>
      </c>
      <c r="J18" s="79">
        <v>0</v>
      </c>
      <c r="K18" s="34">
        <v>192804.92</v>
      </c>
      <c r="L18" s="42">
        <v>0</v>
      </c>
      <c r="M18" s="42">
        <v>0</v>
      </c>
      <c r="N18" s="91"/>
      <c r="O18" s="83"/>
      <c r="P18" s="83"/>
      <c r="R18" s="172"/>
    </row>
    <row r="19" spans="1:19" ht="140.1" customHeight="1" x14ac:dyDescent="0.25">
      <c r="A19" s="13" t="s">
        <v>26</v>
      </c>
      <c r="B19" s="13" t="s">
        <v>30</v>
      </c>
      <c r="C19" s="13" t="s">
        <v>15</v>
      </c>
      <c r="D19" s="15" t="s">
        <v>31</v>
      </c>
      <c r="E19" s="23" t="s">
        <v>28</v>
      </c>
      <c r="F19" s="13" t="s">
        <v>20</v>
      </c>
      <c r="G19" s="18">
        <v>0</v>
      </c>
      <c r="H19" s="25" t="s">
        <v>15</v>
      </c>
      <c r="I19" s="16">
        <v>0</v>
      </c>
      <c r="J19" s="16">
        <v>0</v>
      </c>
      <c r="K19" s="18">
        <f>K20</f>
        <v>295779</v>
      </c>
      <c r="L19" s="18">
        <f>L20</f>
        <v>0</v>
      </c>
      <c r="M19" s="18">
        <f>M20</f>
        <v>0</v>
      </c>
      <c r="N19" s="83">
        <v>295779</v>
      </c>
      <c r="O19" s="83">
        <v>0</v>
      </c>
      <c r="P19" s="83">
        <v>0</v>
      </c>
    </row>
    <row r="20" spans="1:19" ht="140.1" customHeight="1" x14ac:dyDescent="0.25">
      <c r="A20" s="44" t="s">
        <v>26</v>
      </c>
      <c r="B20" s="44" t="s">
        <v>30</v>
      </c>
      <c r="C20" s="44" t="s">
        <v>21</v>
      </c>
      <c r="D20" s="70" t="s">
        <v>25</v>
      </c>
      <c r="E20" s="43" t="s">
        <v>28</v>
      </c>
      <c r="F20" s="44" t="s">
        <v>20</v>
      </c>
      <c r="G20" s="42">
        <v>0</v>
      </c>
      <c r="H20" s="48" t="s">
        <v>15</v>
      </c>
      <c r="I20" s="67">
        <v>0</v>
      </c>
      <c r="J20" s="42" t="s">
        <v>32</v>
      </c>
      <c r="K20" s="34">
        <f>295779</f>
        <v>295779</v>
      </c>
      <c r="L20" s="42">
        <v>0</v>
      </c>
      <c r="M20" s="42">
        <v>0</v>
      </c>
    </row>
    <row r="21" spans="1:19" ht="140.1" customHeight="1" x14ac:dyDescent="0.25">
      <c r="A21" s="238" t="s">
        <v>26</v>
      </c>
      <c r="B21" s="240" t="s">
        <v>15</v>
      </c>
      <c r="C21" s="240" t="s">
        <v>15</v>
      </c>
      <c r="D21" s="242" t="s">
        <v>33</v>
      </c>
      <c r="E21" s="23" t="s">
        <v>28</v>
      </c>
      <c r="F21" s="13" t="s">
        <v>29</v>
      </c>
      <c r="G21" s="24">
        <f>G24+G25+G27+G29+G31+G37+G33</f>
        <v>5.2170000000000005</v>
      </c>
      <c r="H21" s="25" t="s">
        <v>15</v>
      </c>
      <c r="I21" s="24">
        <f>I31+I33+I37+I25+I24+I27+I29</f>
        <v>1.1000000000000001</v>
      </c>
      <c r="J21" s="24">
        <f>J31+J33+J37+J25+J24+J27+J29</f>
        <v>2.85</v>
      </c>
      <c r="K21" s="24">
        <f>K31+K33+K37+K25+K24+K27+K28+K29+K32+K34</f>
        <v>867732.29</v>
      </c>
      <c r="L21" s="24">
        <f>L31+L33+L37+L25+L24+L27+L28+L29+L32+L34</f>
        <v>180145.26</v>
      </c>
      <c r="M21" s="24">
        <f>M31+M33+M37+M25+M24+M27+M28+M29+M32+M34</f>
        <v>353535.35</v>
      </c>
    </row>
    <row r="22" spans="1:19" ht="77.25" customHeight="1" x14ac:dyDescent="0.25">
      <c r="A22" s="239"/>
      <c r="B22" s="241"/>
      <c r="C22" s="241"/>
      <c r="D22" s="242"/>
      <c r="E22" s="23" t="s">
        <v>34</v>
      </c>
      <c r="F22" s="13" t="s">
        <v>35</v>
      </c>
      <c r="G22" s="26">
        <f>G23+G26+G30+G35+G38</f>
        <v>4</v>
      </c>
      <c r="H22" s="25" t="s">
        <v>15</v>
      </c>
      <c r="I22" s="26">
        <f>I23+I26+I30+I35+I38</f>
        <v>1</v>
      </c>
      <c r="J22" s="26">
        <f>J23+J26+J30+J35+J38</f>
        <v>0</v>
      </c>
      <c r="K22" s="24">
        <f>K23+K26+K30+K35+K36+K38</f>
        <v>33484.06</v>
      </c>
      <c r="L22" s="24">
        <f>L23+L26+L30+L35+L38</f>
        <v>18288.82</v>
      </c>
      <c r="M22" s="24">
        <f>M23+M26+M30+M35+M38</f>
        <v>0</v>
      </c>
      <c r="R22" s="163"/>
      <c r="S22" s="163"/>
    </row>
    <row r="23" spans="1:19" ht="84.75" customHeight="1" x14ac:dyDescent="0.25">
      <c r="A23" s="44" t="s">
        <v>26</v>
      </c>
      <c r="B23" s="44" t="s">
        <v>36</v>
      </c>
      <c r="C23" s="44" t="s">
        <v>21</v>
      </c>
      <c r="D23" s="43" t="s">
        <v>37</v>
      </c>
      <c r="E23" s="43" t="s">
        <v>34</v>
      </c>
      <c r="F23" s="44" t="s">
        <v>35</v>
      </c>
      <c r="G23" s="45">
        <v>0</v>
      </c>
      <c r="H23" s="48" t="s">
        <v>15</v>
      </c>
      <c r="I23" s="73">
        <v>1</v>
      </c>
      <c r="J23" s="73">
        <v>0</v>
      </c>
      <c r="K23" s="152">
        <v>0</v>
      </c>
      <c r="L23" s="152">
        <v>18288.82</v>
      </c>
      <c r="M23" s="152">
        <v>0</v>
      </c>
      <c r="N23" s="83">
        <v>0</v>
      </c>
      <c r="O23" s="83">
        <v>36577.64</v>
      </c>
      <c r="P23" s="83">
        <v>0</v>
      </c>
    </row>
    <row r="24" spans="1:19" ht="156" customHeight="1" x14ac:dyDescent="0.25">
      <c r="A24" s="44" t="s">
        <v>26</v>
      </c>
      <c r="B24" s="44" t="s">
        <v>38</v>
      </c>
      <c r="C24" s="44" t="s">
        <v>21</v>
      </c>
      <c r="D24" s="32" t="s">
        <v>39</v>
      </c>
      <c r="E24" s="43" t="s">
        <v>28</v>
      </c>
      <c r="F24" s="44" t="s">
        <v>20</v>
      </c>
      <c r="G24" s="74">
        <v>0.75700000000000001</v>
      </c>
      <c r="H24" s="38">
        <v>45261</v>
      </c>
      <c r="I24" s="75">
        <v>0</v>
      </c>
      <c r="J24" s="74">
        <v>0</v>
      </c>
      <c r="K24" s="34">
        <v>161078.56</v>
      </c>
      <c r="L24" s="34">
        <v>0</v>
      </c>
      <c r="M24" s="34">
        <v>0</v>
      </c>
      <c r="N24" s="83">
        <v>109553.3</v>
      </c>
      <c r="O24" s="83">
        <v>0</v>
      </c>
      <c r="P24" s="83">
        <v>0</v>
      </c>
    </row>
    <row r="25" spans="1:19" ht="142.5" customHeight="1" x14ac:dyDescent="0.25">
      <c r="A25" s="44" t="s">
        <v>26</v>
      </c>
      <c r="B25" s="44" t="s">
        <v>40</v>
      </c>
      <c r="C25" s="44" t="s">
        <v>21</v>
      </c>
      <c r="D25" s="68" t="s">
        <v>41</v>
      </c>
      <c r="E25" s="43" t="s">
        <v>28</v>
      </c>
      <c r="F25" s="44" t="s">
        <v>20</v>
      </c>
      <c r="G25" s="42">
        <v>0</v>
      </c>
      <c r="H25" s="48" t="s">
        <v>15</v>
      </c>
      <c r="I25" s="67">
        <v>0</v>
      </c>
      <c r="J25" s="5">
        <v>2.85</v>
      </c>
      <c r="K25" s="34">
        <v>0</v>
      </c>
      <c r="L25" s="34">
        <v>0</v>
      </c>
      <c r="M25" s="34">
        <v>353535.35</v>
      </c>
      <c r="N25" s="83">
        <v>0</v>
      </c>
      <c r="O25" s="83">
        <v>0</v>
      </c>
      <c r="P25" s="83">
        <v>353535.35</v>
      </c>
    </row>
    <row r="26" spans="1:19" ht="138" customHeight="1" x14ac:dyDescent="0.25">
      <c r="A26" s="44" t="s">
        <v>26</v>
      </c>
      <c r="B26" s="44" t="s">
        <v>42</v>
      </c>
      <c r="C26" s="44" t="s">
        <v>21</v>
      </c>
      <c r="D26" s="68" t="s">
        <v>43</v>
      </c>
      <c r="E26" s="68" t="s">
        <v>34</v>
      </c>
      <c r="F26" s="44" t="s">
        <v>35</v>
      </c>
      <c r="G26" s="79">
        <v>1</v>
      </c>
      <c r="H26" s="48">
        <v>45262</v>
      </c>
      <c r="I26" s="76">
        <v>0</v>
      </c>
      <c r="J26" s="76">
        <v>0</v>
      </c>
      <c r="K26" s="34">
        <v>13746.25</v>
      </c>
      <c r="L26" s="34">
        <v>0</v>
      </c>
      <c r="M26" s="34">
        <v>0</v>
      </c>
      <c r="N26" s="83">
        <v>13746.25</v>
      </c>
      <c r="O26" s="83">
        <v>0</v>
      </c>
      <c r="P26" s="83">
        <v>0</v>
      </c>
    </row>
    <row r="27" spans="1:19" ht="155.25" customHeight="1" x14ac:dyDescent="0.25">
      <c r="A27" s="44" t="s">
        <v>26</v>
      </c>
      <c r="B27" s="44" t="s">
        <v>44</v>
      </c>
      <c r="C27" s="44" t="s">
        <v>21</v>
      </c>
      <c r="D27" s="194" t="s">
        <v>45</v>
      </c>
      <c r="E27" s="218" t="s">
        <v>28</v>
      </c>
      <c r="F27" s="220" t="s">
        <v>20</v>
      </c>
      <c r="G27" s="216" t="s">
        <v>357</v>
      </c>
      <c r="H27" s="221">
        <v>45078</v>
      </c>
      <c r="I27" s="216">
        <v>0</v>
      </c>
      <c r="J27" s="216">
        <v>0</v>
      </c>
      <c r="K27" s="34">
        <v>42316.25</v>
      </c>
      <c r="L27" s="34">
        <v>0</v>
      </c>
      <c r="M27" s="34">
        <v>0</v>
      </c>
      <c r="N27" s="83">
        <v>42316.25</v>
      </c>
      <c r="O27" s="83">
        <v>0</v>
      </c>
      <c r="P27" s="83">
        <v>0</v>
      </c>
    </row>
    <row r="28" spans="1:19" ht="155.25" customHeight="1" x14ac:dyDescent="0.25">
      <c r="A28" s="44" t="s">
        <v>26</v>
      </c>
      <c r="B28" s="44" t="s">
        <v>338</v>
      </c>
      <c r="C28" s="44" t="s">
        <v>21</v>
      </c>
      <c r="D28" s="194" t="s">
        <v>339</v>
      </c>
      <c r="E28" s="219"/>
      <c r="F28" s="217"/>
      <c r="G28" s="217"/>
      <c r="H28" s="217"/>
      <c r="I28" s="217"/>
      <c r="J28" s="217"/>
      <c r="K28" s="34">
        <v>40239.39</v>
      </c>
      <c r="L28" s="34">
        <v>0</v>
      </c>
      <c r="M28" s="34">
        <v>0</v>
      </c>
      <c r="N28" s="83"/>
      <c r="O28" s="83"/>
      <c r="P28" s="83"/>
    </row>
    <row r="29" spans="1:19" ht="200.25" customHeight="1" x14ac:dyDescent="0.25">
      <c r="A29" s="44" t="s">
        <v>26</v>
      </c>
      <c r="B29" s="44" t="s">
        <v>46</v>
      </c>
      <c r="C29" s="44" t="s">
        <v>21</v>
      </c>
      <c r="D29" s="68" t="s">
        <v>47</v>
      </c>
      <c r="E29" s="70" t="s">
        <v>28</v>
      </c>
      <c r="F29" s="89" t="s">
        <v>20</v>
      </c>
      <c r="G29" s="42">
        <v>0.33</v>
      </c>
      <c r="H29" s="87">
        <v>45018</v>
      </c>
      <c r="I29" s="67">
        <v>0</v>
      </c>
      <c r="J29" s="67">
        <v>0</v>
      </c>
      <c r="K29" s="34">
        <v>13416.56</v>
      </c>
      <c r="L29" s="34">
        <v>0</v>
      </c>
      <c r="M29" s="34">
        <v>0</v>
      </c>
      <c r="N29" s="83">
        <v>13416.56</v>
      </c>
      <c r="O29" s="83">
        <v>0</v>
      </c>
      <c r="P29" s="83">
        <v>0</v>
      </c>
    </row>
    <row r="30" spans="1:19" ht="173.25" customHeight="1" x14ac:dyDescent="0.25">
      <c r="A30" s="44" t="s">
        <v>26</v>
      </c>
      <c r="B30" s="44" t="s">
        <v>48</v>
      </c>
      <c r="C30" s="44" t="s">
        <v>21</v>
      </c>
      <c r="D30" s="68" t="s">
        <v>49</v>
      </c>
      <c r="E30" s="70" t="s">
        <v>34</v>
      </c>
      <c r="F30" s="70" t="s">
        <v>35</v>
      </c>
      <c r="G30" s="90">
        <v>1</v>
      </c>
      <c r="H30" s="77">
        <v>45262</v>
      </c>
      <c r="I30" s="76">
        <v>0</v>
      </c>
      <c r="J30" s="76">
        <v>0</v>
      </c>
      <c r="K30" s="34">
        <v>3699.78</v>
      </c>
      <c r="L30" s="34">
        <v>0</v>
      </c>
      <c r="M30" s="34">
        <v>0</v>
      </c>
      <c r="N30" s="83">
        <v>3699.78</v>
      </c>
      <c r="O30" s="83">
        <v>0</v>
      </c>
      <c r="P30" s="83">
        <v>0</v>
      </c>
    </row>
    <row r="31" spans="1:19" ht="108" customHeight="1" x14ac:dyDescent="0.25">
      <c r="A31" s="44" t="s">
        <v>26</v>
      </c>
      <c r="B31" s="44" t="s">
        <v>50</v>
      </c>
      <c r="C31" s="44" t="s">
        <v>21</v>
      </c>
      <c r="D31" s="68" t="s">
        <v>51</v>
      </c>
      <c r="E31" s="220" t="s">
        <v>28</v>
      </c>
      <c r="F31" s="220" t="s">
        <v>29</v>
      </c>
      <c r="G31" s="248">
        <v>0.63</v>
      </c>
      <c r="H31" s="221">
        <v>45139</v>
      </c>
      <c r="I31" s="248">
        <v>0</v>
      </c>
      <c r="J31" s="248">
        <v>0</v>
      </c>
      <c r="K31" s="34">
        <v>76464.649999999994</v>
      </c>
      <c r="L31" s="34">
        <v>0</v>
      </c>
      <c r="M31" s="34">
        <v>0</v>
      </c>
      <c r="N31" s="83">
        <v>72544.53</v>
      </c>
      <c r="O31" s="83">
        <v>0</v>
      </c>
      <c r="P31" s="83">
        <v>0</v>
      </c>
    </row>
    <row r="32" spans="1:19" ht="162" customHeight="1" x14ac:dyDescent="0.25">
      <c r="A32" s="44" t="s">
        <v>26</v>
      </c>
      <c r="B32" s="44" t="s">
        <v>52</v>
      </c>
      <c r="C32" s="44" t="s">
        <v>21</v>
      </c>
      <c r="D32" s="68" t="s">
        <v>53</v>
      </c>
      <c r="E32" s="247"/>
      <c r="F32" s="247"/>
      <c r="G32" s="244"/>
      <c r="H32" s="246"/>
      <c r="I32" s="244">
        <v>0</v>
      </c>
      <c r="J32" s="244">
        <v>0</v>
      </c>
      <c r="K32" s="34">
        <v>77.739999999999995</v>
      </c>
      <c r="L32" s="34">
        <v>0</v>
      </c>
      <c r="M32" s="34">
        <v>0</v>
      </c>
      <c r="N32" s="83">
        <v>77.739999999999995</v>
      </c>
      <c r="O32" s="83">
        <v>0</v>
      </c>
      <c r="P32" s="83">
        <v>0</v>
      </c>
    </row>
    <row r="33" spans="1:480" ht="88.5" customHeight="1" x14ac:dyDescent="0.25">
      <c r="A33" s="31" t="s">
        <v>26</v>
      </c>
      <c r="B33" s="70" t="s">
        <v>54</v>
      </c>
      <c r="C33" s="70" t="s">
        <v>21</v>
      </c>
      <c r="D33" s="70" t="s">
        <v>299</v>
      </c>
      <c r="E33" s="220" t="s">
        <v>28</v>
      </c>
      <c r="F33" s="220" t="s">
        <v>29</v>
      </c>
      <c r="G33" s="243">
        <v>2.71</v>
      </c>
      <c r="H33" s="245">
        <v>45263</v>
      </c>
      <c r="I33" s="249"/>
      <c r="J33" s="249"/>
      <c r="K33" s="34">
        <v>206434.34</v>
      </c>
      <c r="L33" s="34">
        <v>0</v>
      </c>
      <c r="M33" s="34">
        <v>0</v>
      </c>
      <c r="N33" s="83">
        <v>72135.350000000006</v>
      </c>
      <c r="O33" s="83">
        <v>0</v>
      </c>
      <c r="P33" s="83">
        <v>0</v>
      </c>
    </row>
    <row r="34" spans="1:480" ht="151.5" customHeight="1" x14ac:dyDescent="0.25">
      <c r="A34" s="44" t="s">
        <v>26</v>
      </c>
      <c r="B34" s="44" t="s">
        <v>55</v>
      </c>
      <c r="C34" s="44" t="s">
        <v>21</v>
      </c>
      <c r="D34" s="194" t="s">
        <v>56</v>
      </c>
      <c r="E34" s="247"/>
      <c r="F34" s="247"/>
      <c r="G34" s="244"/>
      <c r="H34" s="246"/>
      <c r="I34" s="250"/>
      <c r="J34" s="250"/>
      <c r="K34" s="34">
        <v>131175.67000000001</v>
      </c>
      <c r="L34" s="34">
        <v>0</v>
      </c>
      <c r="M34" s="34">
        <v>0</v>
      </c>
      <c r="N34" s="83">
        <v>131175.67000000001</v>
      </c>
      <c r="O34" s="83">
        <v>0</v>
      </c>
      <c r="P34" s="83">
        <v>0</v>
      </c>
    </row>
    <row r="35" spans="1:480" ht="158.25" customHeight="1" x14ac:dyDescent="0.25">
      <c r="A35" s="44" t="s">
        <v>26</v>
      </c>
      <c r="B35" s="44" t="s">
        <v>57</v>
      </c>
      <c r="C35" s="44" t="s">
        <v>21</v>
      </c>
      <c r="D35" s="68" t="s">
        <v>58</v>
      </c>
      <c r="E35" s="70" t="s">
        <v>34</v>
      </c>
      <c r="F35" s="70" t="s">
        <v>35</v>
      </c>
      <c r="G35" s="78">
        <v>1</v>
      </c>
      <c r="H35" s="272">
        <v>45201</v>
      </c>
      <c r="I35" s="76">
        <v>0</v>
      </c>
      <c r="J35" s="76">
        <v>0</v>
      </c>
      <c r="K35" s="34">
        <v>2499.7800000000002</v>
      </c>
      <c r="L35" s="34">
        <v>0</v>
      </c>
      <c r="M35" s="34">
        <v>0</v>
      </c>
      <c r="N35" s="83">
        <v>2499.7800000000002</v>
      </c>
      <c r="O35" s="83">
        <v>0</v>
      </c>
      <c r="P35" s="83">
        <v>0</v>
      </c>
    </row>
    <row r="36" spans="1:480" ht="158.25" customHeight="1" x14ac:dyDescent="0.25">
      <c r="A36" s="44" t="s">
        <v>26</v>
      </c>
      <c r="B36" s="44" t="s">
        <v>59</v>
      </c>
      <c r="C36" s="44" t="s">
        <v>343</v>
      </c>
      <c r="D36" s="68" t="s">
        <v>60</v>
      </c>
      <c r="E36" s="68" t="s">
        <v>342</v>
      </c>
      <c r="F36" s="68" t="s">
        <v>344</v>
      </c>
      <c r="G36" s="49">
        <v>3</v>
      </c>
      <c r="H36" s="48">
        <v>45263</v>
      </c>
      <c r="I36" s="75">
        <v>0</v>
      </c>
      <c r="J36" s="75">
        <v>0</v>
      </c>
      <c r="K36" s="34">
        <v>5329.5</v>
      </c>
      <c r="L36" s="34">
        <v>0</v>
      </c>
      <c r="M36" s="34">
        <v>0</v>
      </c>
      <c r="N36" s="83"/>
      <c r="O36" s="83"/>
      <c r="P36" s="83"/>
      <c r="Q36" s="163" t="s">
        <v>345</v>
      </c>
    </row>
    <row r="37" spans="1:480" ht="124.5" customHeight="1" x14ac:dyDescent="0.25">
      <c r="A37" s="44" t="s">
        <v>26</v>
      </c>
      <c r="B37" s="44" t="s">
        <v>59</v>
      </c>
      <c r="C37" s="44" t="s">
        <v>21</v>
      </c>
      <c r="D37" s="68" t="s">
        <v>60</v>
      </c>
      <c r="E37" s="43" t="s">
        <v>28</v>
      </c>
      <c r="F37" s="44" t="s">
        <v>20</v>
      </c>
      <c r="G37" s="51">
        <v>0</v>
      </c>
      <c r="H37" s="272" t="s">
        <v>15</v>
      </c>
      <c r="I37" s="213">
        <v>1.1000000000000001</v>
      </c>
      <c r="J37" s="213">
        <v>0</v>
      </c>
      <c r="K37" s="34">
        <v>196529.13</v>
      </c>
      <c r="L37" s="34">
        <v>180145.26</v>
      </c>
      <c r="M37" s="34">
        <v>0</v>
      </c>
      <c r="N37" s="83">
        <v>102947.9</v>
      </c>
      <c r="O37" s="83">
        <v>0</v>
      </c>
      <c r="P37" s="83">
        <v>0</v>
      </c>
    </row>
    <row r="38" spans="1:480" ht="187.5" customHeight="1" x14ac:dyDescent="0.25">
      <c r="A38" s="44" t="s">
        <v>26</v>
      </c>
      <c r="B38" s="44" t="s">
        <v>61</v>
      </c>
      <c r="C38" s="44" t="s">
        <v>21</v>
      </c>
      <c r="D38" s="68" t="s">
        <v>62</v>
      </c>
      <c r="E38" s="68" t="s">
        <v>34</v>
      </c>
      <c r="F38" s="68" t="s">
        <v>35</v>
      </c>
      <c r="G38" s="79">
        <v>1</v>
      </c>
      <c r="H38" s="48">
        <v>45263</v>
      </c>
      <c r="I38" s="76">
        <v>0</v>
      </c>
      <c r="J38" s="76">
        <v>0</v>
      </c>
      <c r="K38" s="34">
        <v>8208.75</v>
      </c>
      <c r="L38" s="34">
        <v>0</v>
      </c>
      <c r="M38" s="34">
        <v>0</v>
      </c>
      <c r="N38" s="83">
        <v>8208.75</v>
      </c>
      <c r="O38" s="83">
        <v>0</v>
      </c>
      <c r="P38" s="83">
        <v>0</v>
      </c>
    </row>
    <row r="39" spans="1:480" ht="132" customHeight="1" x14ac:dyDescent="0.25">
      <c r="A39" s="238" t="s">
        <v>26</v>
      </c>
      <c r="B39" s="240" t="s">
        <v>15</v>
      </c>
      <c r="C39" s="240" t="s">
        <v>15</v>
      </c>
      <c r="D39" s="242" t="s">
        <v>63</v>
      </c>
      <c r="E39" s="23" t="s">
        <v>28</v>
      </c>
      <c r="F39" s="13" t="s">
        <v>29</v>
      </c>
      <c r="G39" s="24">
        <f>G47+G42+G45+G63+G56</f>
        <v>1.99</v>
      </c>
      <c r="H39" s="25" t="s">
        <v>15</v>
      </c>
      <c r="I39" s="24">
        <f>I43+I47+I49+I42+I45+I63</f>
        <v>0.96</v>
      </c>
      <c r="J39" s="24">
        <f>J43+J47+J49+J42+J45+J63</f>
        <v>0.1</v>
      </c>
      <c r="K39" s="24">
        <f>K47+K49+K42+K45+K53+K55+K56+K63+K65+K58+K52+K57</f>
        <v>241356.3</v>
      </c>
      <c r="L39" s="24">
        <f>L47+L49+L42+L45+L53+L55+L56+L63+L65</f>
        <v>1149.97</v>
      </c>
      <c r="M39" s="24">
        <f>M47+M49+M42+M45+M53+M55+M56+M63+M65</f>
        <v>48000</v>
      </c>
      <c r="N39" s="83"/>
      <c r="O39" s="83"/>
      <c r="P39" s="83"/>
    </row>
    <row r="40" spans="1:480" ht="71.25" customHeight="1" x14ac:dyDescent="0.25">
      <c r="A40" s="239"/>
      <c r="B40" s="241"/>
      <c r="C40" s="241"/>
      <c r="D40" s="242"/>
      <c r="E40" s="23" t="s">
        <v>34</v>
      </c>
      <c r="F40" s="13" t="s">
        <v>35</v>
      </c>
      <c r="G40" s="158">
        <f>G50+G51+G48+G41+G60+G61+G62+G43+G54+G59+G67+G68+G52+G57+G64+G46+G49</f>
        <v>6</v>
      </c>
      <c r="H40" s="25" t="s">
        <v>15</v>
      </c>
      <c r="I40" s="158">
        <f>I50+I51+I48+I41+I60+I61+I62+I43+I54+I59+I67+I68+I46+I52+I66+I57+I64</f>
        <v>4</v>
      </c>
      <c r="J40" s="158">
        <f>J50+J51+J48+J41+J60+J61+J62+J43+J54+J59+J67+J68+J46+J52+J66+J57+J64</f>
        <v>4</v>
      </c>
      <c r="K40" s="24">
        <f>K50+K51+K48+K41+K60+K61+K62+K43+K54+K59+K67+K68+K46+K52+K66+K57+K64-K52-K57</f>
        <v>45384.659999999996</v>
      </c>
      <c r="L40" s="24">
        <f>L50+L51+L48+L41+L60+L61+L62+L43+L44+L54+L59+L67+L68+L46+L52+L66+L57+L64</f>
        <v>76734.990000000005</v>
      </c>
      <c r="M40" s="24">
        <f>M50+M51+M48+M41+M60+M61+M62+M43+M54+M59+M67+M68+M46+M52+M66+M57+M64</f>
        <v>257327.33000000002</v>
      </c>
      <c r="N40" s="83"/>
      <c r="O40" s="83"/>
      <c r="P40" s="83"/>
    </row>
    <row r="41" spans="1:480" s="17" customFormat="1" ht="68.25" customHeight="1" x14ac:dyDescent="0.35">
      <c r="A41" s="44" t="s">
        <v>26</v>
      </c>
      <c r="B41" s="44" t="s">
        <v>64</v>
      </c>
      <c r="C41" s="44" t="s">
        <v>21</v>
      </c>
      <c r="D41" s="32" t="s">
        <v>65</v>
      </c>
      <c r="E41" s="68" t="s">
        <v>34</v>
      </c>
      <c r="F41" s="44" t="s">
        <v>35</v>
      </c>
      <c r="G41" s="41">
        <v>0</v>
      </c>
      <c r="H41" s="159" t="s">
        <v>15</v>
      </c>
      <c r="I41" s="160">
        <v>0</v>
      </c>
      <c r="J41" s="160">
        <v>1</v>
      </c>
      <c r="K41" s="34">
        <v>0</v>
      </c>
      <c r="L41" s="34">
        <v>0</v>
      </c>
      <c r="M41" s="34">
        <v>13104.77</v>
      </c>
      <c r="N41" s="83">
        <v>0</v>
      </c>
      <c r="O41" s="83">
        <v>13104.77</v>
      </c>
      <c r="P41" s="83">
        <v>0</v>
      </c>
      <c r="Q41" s="163"/>
      <c r="R41" s="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</row>
    <row r="42" spans="1:480" s="17" customFormat="1" ht="132" customHeight="1" x14ac:dyDescent="0.35">
      <c r="A42" s="44" t="s">
        <v>26</v>
      </c>
      <c r="B42" s="44" t="s">
        <v>66</v>
      </c>
      <c r="C42" s="44" t="s">
        <v>21</v>
      </c>
      <c r="D42" s="194" t="s">
        <v>67</v>
      </c>
      <c r="E42" s="32" t="s">
        <v>28</v>
      </c>
      <c r="F42" s="31" t="s">
        <v>20</v>
      </c>
      <c r="G42" s="214">
        <v>0</v>
      </c>
      <c r="H42" s="159" t="s">
        <v>15</v>
      </c>
      <c r="I42" s="34">
        <v>0.6</v>
      </c>
      <c r="J42" s="34">
        <v>0</v>
      </c>
      <c r="K42" s="34">
        <v>784.14</v>
      </c>
      <c r="L42" s="34">
        <v>522.77</v>
      </c>
      <c r="M42" s="34">
        <v>0</v>
      </c>
      <c r="N42" s="83">
        <v>745.85</v>
      </c>
      <c r="O42" s="83">
        <v>0</v>
      </c>
      <c r="P42" s="83">
        <v>0</v>
      </c>
      <c r="Q42" s="163"/>
      <c r="R42" s="1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</row>
    <row r="43" spans="1:480" s="17" customFormat="1" ht="58.5" customHeight="1" x14ac:dyDescent="0.35">
      <c r="A43" s="44" t="s">
        <v>26</v>
      </c>
      <c r="B43" s="44" t="s">
        <v>68</v>
      </c>
      <c r="C43" s="44" t="s">
        <v>21</v>
      </c>
      <c r="D43" s="194" t="s">
        <v>331</v>
      </c>
      <c r="E43" s="68" t="s">
        <v>34</v>
      </c>
      <c r="F43" s="44" t="s">
        <v>35</v>
      </c>
      <c r="G43" s="79">
        <v>1</v>
      </c>
      <c r="H43" s="38">
        <v>45048</v>
      </c>
      <c r="I43" s="41">
        <v>0</v>
      </c>
      <c r="J43" s="41">
        <v>0</v>
      </c>
      <c r="K43" s="34">
        <v>8923.67</v>
      </c>
      <c r="L43" s="34">
        <v>0</v>
      </c>
      <c r="M43" s="34">
        <v>0</v>
      </c>
      <c r="N43" s="83">
        <v>8853.68</v>
      </c>
      <c r="O43" s="83">
        <v>0</v>
      </c>
      <c r="P43" s="83">
        <v>0</v>
      </c>
      <c r="Q43" s="163" t="s">
        <v>358</v>
      </c>
      <c r="R43" s="1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</row>
    <row r="44" spans="1:480" s="17" customFormat="1" ht="58.5" customHeight="1" x14ac:dyDescent="0.35">
      <c r="A44" s="44" t="s">
        <v>26</v>
      </c>
      <c r="B44" s="44" t="s">
        <v>68</v>
      </c>
      <c r="C44" s="44" t="s">
        <v>21</v>
      </c>
      <c r="D44" s="194" t="s">
        <v>332</v>
      </c>
      <c r="E44" s="68" t="s">
        <v>34</v>
      </c>
      <c r="F44" s="44" t="s">
        <v>35</v>
      </c>
      <c r="G44" s="45">
        <v>0</v>
      </c>
      <c r="H44" s="72" t="s">
        <v>15</v>
      </c>
      <c r="I44" s="5">
        <v>1</v>
      </c>
      <c r="J44" s="79">
        <v>0</v>
      </c>
      <c r="K44" s="34">
        <v>0</v>
      </c>
      <c r="L44" s="34">
        <v>21446.38</v>
      </c>
      <c r="M44" s="34">
        <v>0</v>
      </c>
      <c r="N44" s="83"/>
      <c r="O44" s="83"/>
      <c r="P44" s="83"/>
      <c r="Q44" s="163"/>
      <c r="R44" s="1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</row>
    <row r="45" spans="1:480" s="17" customFormat="1" ht="139.5" customHeight="1" x14ac:dyDescent="0.35">
      <c r="A45" s="44" t="s">
        <v>26</v>
      </c>
      <c r="B45" s="44" t="s">
        <v>69</v>
      </c>
      <c r="C45" s="44" t="s">
        <v>21</v>
      </c>
      <c r="D45" s="32" t="s">
        <v>70</v>
      </c>
      <c r="E45" s="43" t="s">
        <v>28</v>
      </c>
      <c r="F45" s="44" t="s">
        <v>20</v>
      </c>
      <c r="G45" s="74">
        <v>0</v>
      </c>
      <c r="H45" s="159" t="s">
        <v>15</v>
      </c>
      <c r="I45" s="144">
        <v>0</v>
      </c>
      <c r="J45" s="51">
        <v>0.1</v>
      </c>
      <c r="K45" s="34">
        <v>0</v>
      </c>
      <c r="L45" s="34">
        <v>0</v>
      </c>
      <c r="M45" s="34">
        <v>48000</v>
      </c>
      <c r="N45" s="83">
        <v>0</v>
      </c>
      <c r="O45" s="83">
        <v>48000</v>
      </c>
      <c r="P45" s="83">
        <v>0</v>
      </c>
      <c r="Q45" s="163"/>
      <c r="R45" s="1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</row>
    <row r="46" spans="1:480" s="17" customFormat="1" ht="60.75" customHeight="1" x14ac:dyDescent="0.35">
      <c r="A46" s="44" t="s">
        <v>26</v>
      </c>
      <c r="B46" s="220" t="s">
        <v>71</v>
      </c>
      <c r="C46" s="220" t="s">
        <v>21</v>
      </c>
      <c r="D46" s="251" t="s">
        <v>72</v>
      </c>
      <c r="E46" s="68" t="s">
        <v>323</v>
      </c>
      <c r="F46" s="44" t="s">
        <v>35</v>
      </c>
      <c r="G46" s="41">
        <v>1</v>
      </c>
      <c r="H46" s="159" t="s">
        <v>15</v>
      </c>
      <c r="I46" s="160">
        <v>0</v>
      </c>
      <c r="J46" s="160">
        <v>0</v>
      </c>
      <c r="K46" s="34">
        <v>540</v>
      </c>
      <c r="L46" s="34">
        <v>0</v>
      </c>
      <c r="M46" s="34">
        <v>0</v>
      </c>
      <c r="N46" s="83"/>
      <c r="O46" s="83"/>
      <c r="P46" s="83"/>
      <c r="Q46" s="163"/>
      <c r="R46" s="1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</row>
    <row r="47" spans="1:480" s="17" customFormat="1" ht="132" customHeight="1" x14ac:dyDescent="0.35">
      <c r="A47" s="44" t="s">
        <v>26</v>
      </c>
      <c r="B47" s="247"/>
      <c r="C47" s="247"/>
      <c r="D47" s="252"/>
      <c r="E47" s="43" t="s">
        <v>28</v>
      </c>
      <c r="F47" s="44" t="s">
        <v>20</v>
      </c>
      <c r="G47" s="45">
        <v>0.71</v>
      </c>
      <c r="H47" s="48">
        <v>45261</v>
      </c>
      <c r="I47" s="42">
        <v>0</v>
      </c>
      <c r="J47" s="42">
        <v>0</v>
      </c>
      <c r="K47" s="34">
        <v>68871.08</v>
      </c>
      <c r="L47" s="34">
        <v>0</v>
      </c>
      <c r="M47" s="34">
        <v>0</v>
      </c>
      <c r="N47" s="83">
        <v>72311.37</v>
      </c>
      <c r="O47" s="83">
        <v>0</v>
      </c>
      <c r="P47" s="83">
        <v>0</v>
      </c>
      <c r="Q47" s="163"/>
      <c r="R47" s="1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</row>
    <row r="48" spans="1:480" s="17" customFormat="1" ht="53.25" customHeight="1" x14ac:dyDescent="0.35">
      <c r="A48" s="44" t="s">
        <v>26</v>
      </c>
      <c r="B48" s="44" t="s">
        <v>73</v>
      </c>
      <c r="C48" s="44" t="s">
        <v>21</v>
      </c>
      <c r="D48" s="32" t="s">
        <v>74</v>
      </c>
      <c r="E48" s="68" t="s">
        <v>34</v>
      </c>
      <c r="F48" s="44" t="s">
        <v>35</v>
      </c>
      <c r="G48" s="79">
        <v>0</v>
      </c>
      <c r="H48" s="72" t="s">
        <v>15</v>
      </c>
      <c r="I48" s="76">
        <v>1</v>
      </c>
      <c r="J48" s="76">
        <v>0</v>
      </c>
      <c r="K48" s="34">
        <v>3068.59</v>
      </c>
      <c r="L48" s="34">
        <v>16790.73</v>
      </c>
      <c r="M48" s="34">
        <v>0</v>
      </c>
      <c r="N48" s="83">
        <v>24491.66</v>
      </c>
      <c r="O48" s="83">
        <v>236.42</v>
      </c>
      <c r="P48" s="83">
        <v>0</v>
      </c>
      <c r="Q48" s="163"/>
      <c r="R48" s="1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</row>
    <row r="49" spans="1:480" s="17" customFormat="1" ht="130.5" customHeight="1" x14ac:dyDescent="0.35">
      <c r="A49" s="44" t="s">
        <v>26</v>
      </c>
      <c r="B49" s="44" t="s">
        <v>75</v>
      </c>
      <c r="C49" s="44" t="s">
        <v>21</v>
      </c>
      <c r="D49" s="32" t="s">
        <v>76</v>
      </c>
      <c r="E49" s="32" t="s">
        <v>360</v>
      </c>
      <c r="F49" s="31" t="s">
        <v>35</v>
      </c>
      <c r="G49" s="41">
        <v>1</v>
      </c>
      <c r="H49" s="159" t="s">
        <v>15</v>
      </c>
      <c r="I49" s="34">
        <v>0</v>
      </c>
      <c r="J49" s="34">
        <v>0</v>
      </c>
      <c r="K49" s="34">
        <v>40000</v>
      </c>
      <c r="L49" s="34">
        <v>0</v>
      </c>
      <c r="M49" s="34">
        <v>0</v>
      </c>
      <c r="N49" s="83">
        <v>40000</v>
      </c>
      <c r="O49" s="83">
        <v>50869.58</v>
      </c>
      <c r="P49" s="83">
        <v>0</v>
      </c>
      <c r="Q49" s="163" t="s">
        <v>333</v>
      </c>
      <c r="R49" s="1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</row>
    <row r="50" spans="1:480" s="17" customFormat="1" ht="79.5" customHeight="1" x14ac:dyDescent="0.35">
      <c r="A50" s="44" t="s">
        <v>26</v>
      </c>
      <c r="B50" s="44" t="s">
        <v>77</v>
      </c>
      <c r="C50" s="44" t="s">
        <v>21</v>
      </c>
      <c r="D50" s="32" t="s">
        <v>78</v>
      </c>
      <c r="E50" s="68" t="s">
        <v>34</v>
      </c>
      <c r="F50" s="44" t="s">
        <v>35</v>
      </c>
      <c r="G50" s="33">
        <v>0</v>
      </c>
      <c r="H50" s="159" t="s">
        <v>15</v>
      </c>
      <c r="I50" s="160">
        <v>1</v>
      </c>
      <c r="J50" s="160">
        <v>0</v>
      </c>
      <c r="K50" s="34">
        <v>2180.16</v>
      </c>
      <c r="L50" s="34">
        <v>27158.1</v>
      </c>
      <c r="M50" s="34">
        <v>0</v>
      </c>
      <c r="N50" s="83">
        <v>24906.799999999999</v>
      </c>
      <c r="O50" s="83">
        <v>0</v>
      </c>
      <c r="P50" s="83">
        <v>0</v>
      </c>
      <c r="Q50" s="163"/>
      <c r="R50" s="1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</row>
    <row r="51" spans="1:480" s="17" customFormat="1" ht="54.75" customHeight="1" x14ac:dyDescent="0.35">
      <c r="A51" s="44" t="s">
        <v>26</v>
      </c>
      <c r="B51" s="44" t="s">
        <v>79</v>
      </c>
      <c r="C51" s="44" t="s">
        <v>21</v>
      </c>
      <c r="D51" s="32" t="s">
        <v>80</v>
      </c>
      <c r="E51" s="68" t="s">
        <v>34</v>
      </c>
      <c r="F51" s="44" t="s">
        <v>35</v>
      </c>
      <c r="G51" s="33">
        <v>0</v>
      </c>
      <c r="H51" s="159" t="s">
        <v>15</v>
      </c>
      <c r="I51" s="160">
        <v>1</v>
      </c>
      <c r="J51" s="160">
        <v>0</v>
      </c>
      <c r="K51" s="34">
        <v>3000</v>
      </c>
      <c r="L51" s="34">
        <v>10555.56</v>
      </c>
      <c r="M51" s="34">
        <v>0</v>
      </c>
      <c r="N51" s="83">
        <v>18480.580000000002</v>
      </c>
      <c r="O51" s="83">
        <v>0</v>
      </c>
      <c r="P51" s="83">
        <v>0</v>
      </c>
      <c r="Q51" s="163"/>
      <c r="R51" s="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</row>
    <row r="52" spans="1:480" s="17" customFormat="1" ht="95.25" customHeight="1" x14ac:dyDescent="0.35">
      <c r="A52" s="44" t="s">
        <v>26</v>
      </c>
      <c r="B52" s="220" t="s">
        <v>81</v>
      </c>
      <c r="C52" s="220" t="s">
        <v>21</v>
      </c>
      <c r="D52" s="251" t="s">
        <v>82</v>
      </c>
      <c r="E52" s="253" t="s">
        <v>28</v>
      </c>
      <c r="F52" s="44" t="s">
        <v>35</v>
      </c>
      <c r="G52" s="79">
        <v>0</v>
      </c>
      <c r="H52" s="72" t="s">
        <v>15</v>
      </c>
      <c r="I52" s="104">
        <v>0</v>
      </c>
      <c r="J52" s="49">
        <v>0</v>
      </c>
      <c r="K52" s="34">
        <v>585</v>
      </c>
      <c r="L52" s="34">
        <v>0</v>
      </c>
      <c r="M52" s="34">
        <v>0</v>
      </c>
      <c r="N52" s="83"/>
      <c r="O52" s="83"/>
      <c r="P52" s="83"/>
      <c r="Q52" s="163"/>
      <c r="R52" s="1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</row>
    <row r="53" spans="1:480" s="17" customFormat="1" ht="132" customHeight="1" x14ac:dyDescent="0.35">
      <c r="A53" s="44" t="s">
        <v>26</v>
      </c>
      <c r="B53" s="247"/>
      <c r="C53" s="247"/>
      <c r="D53" s="252"/>
      <c r="E53" s="254"/>
      <c r="F53" s="44" t="s">
        <v>20</v>
      </c>
      <c r="G53" s="79" t="s">
        <v>83</v>
      </c>
      <c r="H53" s="48">
        <v>45262</v>
      </c>
      <c r="I53" s="118">
        <v>0</v>
      </c>
      <c r="J53" s="118">
        <v>0</v>
      </c>
      <c r="K53" s="34">
        <v>433.33</v>
      </c>
      <c r="L53" s="34">
        <v>0</v>
      </c>
      <c r="M53" s="34">
        <v>0</v>
      </c>
      <c r="N53" s="83">
        <v>383.33</v>
      </c>
      <c r="O53" s="83">
        <v>0</v>
      </c>
      <c r="P53" s="83">
        <v>0</v>
      </c>
      <c r="Q53" s="163"/>
      <c r="R53" s="1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</row>
    <row r="54" spans="1:480" s="17" customFormat="1" ht="73.5" customHeight="1" x14ac:dyDescent="0.35">
      <c r="A54" s="44" t="s">
        <v>26</v>
      </c>
      <c r="B54" s="44" t="s">
        <v>84</v>
      </c>
      <c r="C54" s="44" t="s">
        <v>21</v>
      </c>
      <c r="D54" s="32" t="s">
        <v>85</v>
      </c>
      <c r="E54" s="43" t="s">
        <v>34</v>
      </c>
      <c r="F54" s="44" t="s">
        <v>35</v>
      </c>
      <c r="G54" s="45">
        <v>1</v>
      </c>
      <c r="H54" s="38">
        <v>45200</v>
      </c>
      <c r="I54" s="5">
        <v>0</v>
      </c>
      <c r="J54" s="5">
        <v>0</v>
      </c>
      <c r="K54" s="34">
        <v>11109.68</v>
      </c>
      <c r="L54" s="34">
        <v>0</v>
      </c>
      <c r="M54" s="34">
        <v>0</v>
      </c>
      <c r="N54" s="83">
        <v>11109.68</v>
      </c>
      <c r="O54" s="83">
        <v>0</v>
      </c>
      <c r="P54" s="83">
        <v>0</v>
      </c>
      <c r="Q54" s="163"/>
      <c r="R54" s="1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</row>
    <row r="55" spans="1:480" s="17" customFormat="1" ht="137.25" customHeight="1" x14ac:dyDescent="0.35">
      <c r="A55" s="44" t="s">
        <v>26</v>
      </c>
      <c r="B55" s="44" t="s">
        <v>86</v>
      </c>
      <c r="C55" s="44" t="s">
        <v>21</v>
      </c>
      <c r="D55" s="32" t="s">
        <v>87</v>
      </c>
      <c r="E55" s="43" t="s">
        <v>28</v>
      </c>
      <c r="F55" s="44" t="s">
        <v>20</v>
      </c>
      <c r="G55" s="79" t="s">
        <v>83</v>
      </c>
      <c r="H55" s="48">
        <v>45261</v>
      </c>
      <c r="I55" s="118">
        <v>0</v>
      </c>
      <c r="J55" s="118">
        <v>0</v>
      </c>
      <c r="K55" s="34">
        <v>11027.82</v>
      </c>
      <c r="L55" s="34">
        <v>0</v>
      </c>
      <c r="M55" s="34">
        <v>0</v>
      </c>
      <c r="N55" s="83">
        <v>81012.820000000007</v>
      </c>
      <c r="O55" s="83">
        <v>0</v>
      </c>
      <c r="P55" s="83">
        <v>0</v>
      </c>
      <c r="Q55" s="163"/>
      <c r="R55" s="1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</row>
    <row r="56" spans="1:480" s="17" customFormat="1" ht="138" customHeight="1" x14ac:dyDescent="0.35">
      <c r="A56" s="44" t="s">
        <v>26</v>
      </c>
      <c r="B56" s="44" t="s">
        <v>90</v>
      </c>
      <c r="C56" s="44" t="s">
        <v>21</v>
      </c>
      <c r="D56" s="43" t="s">
        <v>91</v>
      </c>
      <c r="E56" s="43" t="s">
        <v>28</v>
      </c>
      <c r="F56" s="44" t="s">
        <v>20</v>
      </c>
      <c r="G56" s="42">
        <v>1.28</v>
      </c>
      <c r="H56" s="48">
        <v>45261</v>
      </c>
      <c r="I56" s="118">
        <v>0</v>
      </c>
      <c r="J56" s="118">
        <v>0</v>
      </c>
      <c r="K56" s="34">
        <v>113934.65</v>
      </c>
      <c r="L56" s="34">
        <v>0</v>
      </c>
      <c r="M56" s="34">
        <v>0</v>
      </c>
      <c r="N56" s="83">
        <v>82962.820000000007</v>
      </c>
      <c r="O56" s="83">
        <v>0</v>
      </c>
      <c r="P56" s="83">
        <v>0</v>
      </c>
      <c r="Q56" s="163"/>
      <c r="R56" s="1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</row>
    <row r="57" spans="1:480" s="17" customFormat="1" ht="90" customHeight="1" x14ac:dyDescent="0.35">
      <c r="A57" s="44" t="s">
        <v>26</v>
      </c>
      <c r="B57" s="220" t="s">
        <v>92</v>
      </c>
      <c r="C57" s="220" t="s">
        <v>21</v>
      </c>
      <c r="D57" s="251" t="s">
        <v>93</v>
      </c>
      <c r="E57" s="273" t="s">
        <v>28</v>
      </c>
      <c r="F57" s="31" t="s">
        <v>35</v>
      </c>
      <c r="G57" s="79">
        <v>1</v>
      </c>
      <c r="H57" s="48" t="s">
        <v>15</v>
      </c>
      <c r="I57" s="104">
        <v>0</v>
      </c>
      <c r="J57" s="49">
        <v>0</v>
      </c>
      <c r="K57" s="34">
        <v>405</v>
      </c>
      <c r="L57" s="34">
        <v>0</v>
      </c>
      <c r="M57" s="34">
        <v>0</v>
      </c>
      <c r="N57" s="83"/>
      <c r="O57" s="83"/>
      <c r="P57" s="83"/>
      <c r="Q57" s="163"/>
      <c r="R57" s="1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</row>
    <row r="58" spans="1:480" s="17" customFormat="1" ht="61.5" customHeight="1" x14ac:dyDescent="0.35">
      <c r="A58" s="44" t="s">
        <v>26</v>
      </c>
      <c r="B58" s="247"/>
      <c r="C58" s="247"/>
      <c r="D58" s="252"/>
      <c r="E58" s="274"/>
      <c r="F58" s="31" t="s">
        <v>20</v>
      </c>
      <c r="G58" s="79" t="s">
        <v>273</v>
      </c>
      <c r="H58" s="48">
        <v>45017</v>
      </c>
      <c r="I58" s="118">
        <v>0</v>
      </c>
      <c r="J58" s="118">
        <v>0</v>
      </c>
      <c r="K58" s="34">
        <v>1458.06</v>
      </c>
      <c r="L58" s="34">
        <v>0</v>
      </c>
      <c r="M58" s="34">
        <v>0</v>
      </c>
      <c r="N58" s="91">
        <v>1453.21</v>
      </c>
      <c r="O58" s="83">
        <v>0</v>
      </c>
      <c r="P58" s="83">
        <v>0</v>
      </c>
      <c r="Q58" s="163"/>
      <c r="R58" s="1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</row>
    <row r="59" spans="1:480" s="17" customFormat="1" ht="61.5" customHeight="1" x14ac:dyDescent="0.35">
      <c r="A59" s="44" t="s">
        <v>26</v>
      </c>
      <c r="B59" s="44" t="s">
        <v>94</v>
      </c>
      <c r="C59" s="44" t="s">
        <v>21</v>
      </c>
      <c r="D59" s="32" t="s">
        <v>95</v>
      </c>
      <c r="E59" s="43" t="s">
        <v>34</v>
      </c>
      <c r="F59" s="44" t="s">
        <v>35</v>
      </c>
      <c r="G59" s="45">
        <v>1</v>
      </c>
      <c r="H59" s="38">
        <v>45139</v>
      </c>
      <c r="I59" s="5">
        <v>0</v>
      </c>
      <c r="J59" s="5">
        <v>0</v>
      </c>
      <c r="K59" s="34">
        <v>3399</v>
      </c>
      <c r="L59" s="34">
        <v>0</v>
      </c>
      <c r="M59" s="34">
        <v>0</v>
      </c>
      <c r="N59" s="83">
        <v>3399</v>
      </c>
      <c r="O59" s="83">
        <v>0</v>
      </c>
      <c r="P59" s="83">
        <v>0</v>
      </c>
      <c r="Q59" s="163" t="s">
        <v>359</v>
      </c>
      <c r="R59" s="1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</row>
    <row r="60" spans="1:480" s="17" customFormat="1" ht="51" customHeight="1" x14ac:dyDescent="0.35">
      <c r="A60" s="44" t="s">
        <v>26</v>
      </c>
      <c r="B60" s="44" t="s">
        <v>96</v>
      </c>
      <c r="C60" s="44" t="s">
        <v>21</v>
      </c>
      <c r="D60" s="43" t="s">
        <v>97</v>
      </c>
      <c r="E60" s="68" t="s">
        <v>34</v>
      </c>
      <c r="F60" s="44" t="s">
        <v>35</v>
      </c>
      <c r="G60" s="79">
        <v>0</v>
      </c>
      <c r="H60" s="72" t="s">
        <v>15</v>
      </c>
      <c r="I60" s="160">
        <v>0</v>
      </c>
      <c r="J60" s="160">
        <v>1</v>
      </c>
      <c r="K60" s="34">
        <v>0</v>
      </c>
      <c r="L60" s="34">
        <v>0</v>
      </c>
      <c r="M60" s="34">
        <v>17455.509999999998</v>
      </c>
      <c r="N60" s="83">
        <v>0</v>
      </c>
      <c r="O60" s="83">
        <v>352.63</v>
      </c>
      <c r="P60" s="83">
        <v>0</v>
      </c>
      <c r="Q60" s="163"/>
      <c r="R60" s="1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</row>
    <row r="61" spans="1:480" s="17" customFormat="1" ht="54" customHeight="1" x14ac:dyDescent="0.35">
      <c r="A61" s="44" t="s">
        <v>26</v>
      </c>
      <c r="B61" s="44" t="s">
        <v>98</v>
      </c>
      <c r="C61" s="44" t="s">
        <v>21</v>
      </c>
      <c r="D61" s="43" t="s">
        <v>99</v>
      </c>
      <c r="E61" s="68" t="s">
        <v>34</v>
      </c>
      <c r="F61" s="44" t="s">
        <v>35</v>
      </c>
      <c r="G61" s="79">
        <v>0</v>
      </c>
      <c r="H61" s="72" t="s">
        <v>15</v>
      </c>
      <c r="I61" s="160">
        <v>0</v>
      </c>
      <c r="J61" s="160">
        <v>1</v>
      </c>
      <c r="K61" s="34">
        <v>0</v>
      </c>
      <c r="L61" s="34">
        <v>0</v>
      </c>
      <c r="M61" s="34">
        <v>1012.42</v>
      </c>
      <c r="N61" s="83">
        <v>0</v>
      </c>
      <c r="O61" s="83">
        <v>1012.42</v>
      </c>
      <c r="P61" s="83">
        <v>0</v>
      </c>
      <c r="Q61" s="163"/>
      <c r="R61" s="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</row>
    <row r="62" spans="1:480" s="17" customFormat="1" ht="60.75" customHeight="1" x14ac:dyDescent="0.35">
      <c r="A62" s="44" t="s">
        <v>26</v>
      </c>
      <c r="B62" s="44" t="s">
        <v>100</v>
      </c>
      <c r="C62" s="44" t="s">
        <v>21</v>
      </c>
      <c r="D62" s="43" t="s">
        <v>101</v>
      </c>
      <c r="E62" s="68" t="s">
        <v>34</v>
      </c>
      <c r="F62" s="44" t="s">
        <v>35</v>
      </c>
      <c r="G62" s="79">
        <v>0</v>
      </c>
      <c r="H62" s="72" t="s">
        <v>15</v>
      </c>
      <c r="I62" s="5">
        <v>1</v>
      </c>
      <c r="J62" s="5">
        <v>0</v>
      </c>
      <c r="K62" s="34">
        <v>0</v>
      </c>
      <c r="L62" s="34">
        <v>784.22</v>
      </c>
      <c r="M62" s="34">
        <v>0</v>
      </c>
      <c r="N62" s="83">
        <v>0</v>
      </c>
      <c r="O62" s="83">
        <v>784.22</v>
      </c>
      <c r="P62" s="83">
        <v>0</v>
      </c>
      <c r="Q62" s="163"/>
      <c r="R62" s="1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</row>
    <row r="63" spans="1:480" s="17" customFormat="1" ht="126" customHeight="1" x14ac:dyDescent="0.35">
      <c r="A63" s="44" t="s">
        <v>26</v>
      </c>
      <c r="B63" s="44" t="s">
        <v>102</v>
      </c>
      <c r="C63" s="44" t="s">
        <v>21</v>
      </c>
      <c r="D63" s="43" t="s">
        <v>103</v>
      </c>
      <c r="E63" s="43" t="s">
        <v>28</v>
      </c>
      <c r="F63" s="44" t="s">
        <v>20</v>
      </c>
      <c r="G63" s="42">
        <v>0</v>
      </c>
      <c r="H63" s="72" t="s">
        <v>15</v>
      </c>
      <c r="I63" s="69">
        <v>0.36</v>
      </c>
      <c r="J63" s="74">
        <v>0</v>
      </c>
      <c r="K63" s="34">
        <v>0</v>
      </c>
      <c r="L63" s="34">
        <v>627.20000000000005</v>
      </c>
      <c r="M63" s="34">
        <v>0</v>
      </c>
      <c r="N63" s="83">
        <v>0</v>
      </c>
      <c r="O63" s="83">
        <v>627.20000000000005</v>
      </c>
      <c r="P63" s="83">
        <v>0</v>
      </c>
      <c r="Q63" s="163"/>
      <c r="R63" s="1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</row>
    <row r="64" spans="1:480" s="17" customFormat="1" ht="70.5" customHeight="1" x14ac:dyDescent="0.35">
      <c r="A64" s="44" t="s">
        <v>26</v>
      </c>
      <c r="B64" s="220" t="s">
        <v>104</v>
      </c>
      <c r="C64" s="220" t="s">
        <v>21</v>
      </c>
      <c r="D64" s="251" t="s">
        <v>105</v>
      </c>
      <c r="E64" s="68" t="s">
        <v>301</v>
      </c>
      <c r="F64" s="44" t="s">
        <v>35</v>
      </c>
      <c r="G64" s="79">
        <v>0</v>
      </c>
      <c r="H64" s="48" t="s">
        <v>15</v>
      </c>
      <c r="I64" s="5">
        <v>0</v>
      </c>
      <c r="J64" s="5">
        <v>0</v>
      </c>
      <c r="K64" s="34">
        <v>200</v>
      </c>
      <c r="L64" s="34">
        <v>0</v>
      </c>
      <c r="M64" s="34">
        <v>0</v>
      </c>
      <c r="N64" s="83"/>
      <c r="O64" s="83"/>
      <c r="P64" s="83"/>
      <c r="Q64" s="163"/>
      <c r="R64" s="1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</row>
    <row r="65" spans="1:480" s="17" customFormat="1" ht="137.25" customHeight="1" x14ac:dyDescent="0.35">
      <c r="A65" s="44" t="s">
        <v>26</v>
      </c>
      <c r="B65" s="247"/>
      <c r="C65" s="247"/>
      <c r="D65" s="252"/>
      <c r="E65" s="43" t="s">
        <v>28</v>
      </c>
      <c r="F65" s="44" t="s">
        <v>20</v>
      </c>
      <c r="G65" s="79" t="s">
        <v>83</v>
      </c>
      <c r="H65" s="48">
        <v>45078</v>
      </c>
      <c r="I65" s="69">
        <v>0</v>
      </c>
      <c r="J65" s="74">
        <v>0</v>
      </c>
      <c r="K65" s="34">
        <v>3857.22</v>
      </c>
      <c r="L65" s="34">
        <v>0</v>
      </c>
      <c r="M65" s="34">
        <v>0</v>
      </c>
      <c r="N65" s="83">
        <v>1317.98</v>
      </c>
      <c r="O65" s="83">
        <v>0</v>
      </c>
      <c r="P65" s="83">
        <v>0</v>
      </c>
      <c r="Q65" s="163"/>
      <c r="R65" s="1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  <c r="QX65"/>
      <c r="QY65"/>
      <c r="QZ65"/>
      <c r="RA65"/>
      <c r="RB65"/>
      <c r="RC65"/>
      <c r="RD65"/>
      <c r="RE65"/>
      <c r="RF65"/>
      <c r="RG65"/>
      <c r="RH65"/>
      <c r="RI65"/>
      <c r="RJ65"/>
      <c r="RK65"/>
      <c r="RL65"/>
    </row>
    <row r="66" spans="1:480" s="17" customFormat="1" ht="97.5" customHeight="1" x14ac:dyDescent="0.35">
      <c r="A66" s="44" t="s">
        <v>26</v>
      </c>
      <c r="B66" s="251" t="s">
        <v>88</v>
      </c>
      <c r="C66" s="251" t="s">
        <v>21</v>
      </c>
      <c r="D66" s="43" t="s">
        <v>300</v>
      </c>
      <c r="E66" s="68" t="s">
        <v>301</v>
      </c>
      <c r="F66" s="251" t="s">
        <v>35</v>
      </c>
      <c r="G66" s="275">
        <v>1</v>
      </c>
      <c r="H66" s="276">
        <v>45208</v>
      </c>
      <c r="I66" s="277">
        <v>0</v>
      </c>
      <c r="J66" s="277">
        <v>0</v>
      </c>
      <c r="K66" s="34">
        <v>695</v>
      </c>
      <c r="L66" s="34">
        <v>0</v>
      </c>
      <c r="M66" s="34">
        <v>0</v>
      </c>
      <c r="N66" s="83"/>
      <c r="O66" s="83"/>
      <c r="P66" s="83"/>
      <c r="Q66" s="163"/>
      <c r="R66" s="1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  <c r="QX66"/>
      <c r="QY66"/>
      <c r="QZ66"/>
      <c r="RA66"/>
      <c r="RB66"/>
      <c r="RC66"/>
      <c r="RD66"/>
      <c r="RE66"/>
      <c r="RF66"/>
      <c r="RG66"/>
      <c r="RH66"/>
      <c r="RI66"/>
      <c r="RJ66"/>
      <c r="RK66"/>
      <c r="RL66"/>
    </row>
    <row r="67" spans="1:480" s="17" customFormat="1" ht="120.75" customHeight="1" x14ac:dyDescent="0.35">
      <c r="A67" s="44" t="s">
        <v>26</v>
      </c>
      <c r="B67" s="252"/>
      <c r="C67" s="252"/>
      <c r="D67" s="43" t="s">
        <v>89</v>
      </c>
      <c r="E67" s="68" t="s">
        <v>276</v>
      </c>
      <c r="F67" s="252"/>
      <c r="G67" s="278"/>
      <c r="H67" s="279"/>
      <c r="I67" s="280"/>
      <c r="J67" s="280"/>
      <c r="K67" s="34">
        <v>12085.14</v>
      </c>
      <c r="L67" s="34">
        <v>0</v>
      </c>
      <c r="M67" s="34">
        <v>0</v>
      </c>
      <c r="N67" s="83">
        <v>148.16999999999999</v>
      </c>
      <c r="O67" s="83">
        <v>0</v>
      </c>
      <c r="P67" s="83">
        <v>0</v>
      </c>
      <c r="Q67" s="163"/>
      <c r="R67" s="1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  <c r="QX67"/>
      <c r="QY67"/>
      <c r="QZ67"/>
      <c r="RA67"/>
      <c r="RB67"/>
      <c r="RC67"/>
      <c r="RD67"/>
      <c r="RE67"/>
      <c r="RF67"/>
      <c r="RG67"/>
      <c r="RH67"/>
      <c r="RI67"/>
      <c r="RJ67"/>
      <c r="RK67"/>
      <c r="RL67"/>
    </row>
    <row r="68" spans="1:480" s="17" customFormat="1" ht="110.25" customHeight="1" x14ac:dyDescent="0.35">
      <c r="A68" s="44" t="s">
        <v>26</v>
      </c>
      <c r="B68" s="44" t="s">
        <v>106</v>
      </c>
      <c r="C68" s="44" t="s">
        <v>21</v>
      </c>
      <c r="D68" s="43" t="s">
        <v>107</v>
      </c>
      <c r="E68" s="68" t="s">
        <v>108</v>
      </c>
      <c r="F68" s="44" t="s">
        <v>35</v>
      </c>
      <c r="G68" s="41">
        <v>0</v>
      </c>
      <c r="H68" s="38" t="s">
        <v>15</v>
      </c>
      <c r="I68" s="161">
        <v>0</v>
      </c>
      <c r="J68" s="47">
        <v>1</v>
      </c>
      <c r="K68" s="34">
        <v>183.42</v>
      </c>
      <c r="L68" s="34">
        <v>0</v>
      </c>
      <c r="M68" s="34">
        <v>225754.63</v>
      </c>
      <c r="N68" s="83">
        <v>119.25</v>
      </c>
      <c r="O68" s="83">
        <v>0</v>
      </c>
      <c r="P68" s="83">
        <v>0</v>
      </c>
      <c r="Q68" s="163"/>
      <c r="R68" s="1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  <c r="QX68"/>
      <c r="QY68"/>
      <c r="QZ68"/>
      <c r="RA68"/>
      <c r="RB68"/>
      <c r="RC68"/>
      <c r="RD68"/>
      <c r="RE68"/>
      <c r="RF68"/>
      <c r="RG68"/>
      <c r="RH68"/>
      <c r="RI68"/>
      <c r="RJ68"/>
      <c r="RK68"/>
      <c r="RL68"/>
    </row>
    <row r="69" spans="1:480" ht="90" customHeight="1" x14ac:dyDescent="0.25">
      <c r="A69" s="8" t="s">
        <v>109</v>
      </c>
      <c r="B69" s="9" t="s">
        <v>15</v>
      </c>
      <c r="C69" s="9" t="s">
        <v>15</v>
      </c>
      <c r="D69" s="19" t="s">
        <v>110</v>
      </c>
      <c r="E69" s="19" t="s">
        <v>111</v>
      </c>
      <c r="F69" s="8" t="s">
        <v>20</v>
      </c>
      <c r="G69" s="27">
        <f>G75+G70</f>
        <v>12.234</v>
      </c>
      <c r="H69" s="9" t="s">
        <v>15</v>
      </c>
      <c r="I69" s="27">
        <f>I75</f>
        <v>8.14</v>
      </c>
      <c r="J69" s="27">
        <f>J75</f>
        <v>8.02</v>
      </c>
      <c r="K69" s="20">
        <f>K70+K75+K211+K205+K225+K230+K232+K227+K209</f>
        <v>2252622.9989900002</v>
      </c>
      <c r="L69" s="20">
        <f>L70+L75+L211+L205+L225+L230+L232+L227</f>
        <v>1877649.8199999998</v>
      </c>
      <c r="M69" s="20">
        <f>M70+M75+M211+M205+M225+M230+M232+M227</f>
        <v>1937950.82</v>
      </c>
      <c r="N69" s="83">
        <v>1968406.6</v>
      </c>
      <c r="O69" s="83">
        <v>1712498.02</v>
      </c>
      <c r="P69" s="83">
        <v>1749529.49</v>
      </c>
    </row>
    <row r="70" spans="1:480" ht="91.5" customHeight="1" x14ac:dyDescent="0.25">
      <c r="A70" s="238" t="s">
        <v>109</v>
      </c>
      <c r="B70" s="238" t="s">
        <v>274</v>
      </c>
      <c r="C70" s="238" t="s">
        <v>15</v>
      </c>
      <c r="D70" s="255" t="s">
        <v>113</v>
      </c>
      <c r="E70" s="23" t="s">
        <v>111</v>
      </c>
      <c r="F70" s="30" t="s">
        <v>20</v>
      </c>
      <c r="G70" s="28">
        <f>G72</f>
        <v>1.74</v>
      </c>
      <c r="H70" s="25" t="s">
        <v>15</v>
      </c>
      <c r="I70" s="28">
        <v>0</v>
      </c>
      <c r="J70" s="28">
        <v>0</v>
      </c>
      <c r="K70" s="257">
        <f>K72+K74+K73</f>
        <v>105205.71</v>
      </c>
      <c r="L70" s="257">
        <f>L72+L74</f>
        <v>0</v>
      </c>
      <c r="M70" s="257">
        <f>M72+M74</f>
        <v>0</v>
      </c>
      <c r="N70" s="83">
        <f>N72+N73</f>
        <v>105205.71</v>
      </c>
      <c r="O70" s="83">
        <f>O72+O73</f>
        <v>0</v>
      </c>
      <c r="P70" s="83">
        <f>P72+P73</f>
        <v>0</v>
      </c>
      <c r="R70" s="163"/>
    </row>
    <row r="71" spans="1:480" ht="78" customHeight="1" x14ac:dyDescent="0.25">
      <c r="A71" s="239"/>
      <c r="B71" s="239"/>
      <c r="C71" s="239"/>
      <c r="D71" s="256"/>
      <c r="E71" s="105" t="s">
        <v>34</v>
      </c>
      <c r="F71" s="13" t="s">
        <v>35</v>
      </c>
      <c r="G71" s="40">
        <f>G74</f>
        <v>1</v>
      </c>
      <c r="H71" s="25" t="s">
        <v>15</v>
      </c>
      <c r="I71" s="40">
        <f>I74</f>
        <v>0</v>
      </c>
      <c r="J71" s="40">
        <f>J74</f>
        <v>0</v>
      </c>
      <c r="K71" s="258"/>
      <c r="L71" s="258"/>
      <c r="M71" s="258"/>
      <c r="N71" s="83"/>
      <c r="O71" s="83"/>
      <c r="P71" s="83"/>
    </row>
    <row r="72" spans="1:480" s="17" customFormat="1" ht="69.75" customHeight="1" x14ac:dyDescent="0.25">
      <c r="A72" s="44" t="s">
        <v>109</v>
      </c>
      <c r="B72" s="44" t="s">
        <v>112</v>
      </c>
      <c r="C72" s="44" t="s">
        <v>21</v>
      </c>
      <c r="D72" s="43" t="s">
        <v>114</v>
      </c>
      <c r="E72" s="220" t="s">
        <v>111</v>
      </c>
      <c r="F72" s="225" t="s">
        <v>20</v>
      </c>
      <c r="G72" s="259">
        <v>1.74</v>
      </c>
      <c r="H72" s="221">
        <v>45261</v>
      </c>
      <c r="I72" s="259">
        <v>0</v>
      </c>
      <c r="J72" s="259">
        <v>0</v>
      </c>
      <c r="K72" s="42">
        <f>98293.58</f>
        <v>98293.58</v>
      </c>
      <c r="L72" s="42">
        <v>0</v>
      </c>
      <c r="M72" s="42">
        <v>0</v>
      </c>
      <c r="N72" s="83">
        <v>98293.58</v>
      </c>
      <c r="O72" s="83">
        <v>0</v>
      </c>
      <c r="P72" s="83">
        <v>0</v>
      </c>
      <c r="Q72" s="163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  <c r="QX72"/>
      <c r="QY72"/>
      <c r="QZ72"/>
      <c r="RA72"/>
      <c r="RB72"/>
      <c r="RC72"/>
      <c r="RD72"/>
      <c r="RE72"/>
      <c r="RF72"/>
      <c r="RG72"/>
      <c r="RH72"/>
      <c r="RI72"/>
      <c r="RJ72"/>
      <c r="RK72"/>
      <c r="RL72"/>
    </row>
    <row r="73" spans="1:480" s="17" customFormat="1" ht="177.75" customHeight="1" x14ac:dyDescent="0.25">
      <c r="A73" s="44" t="s">
        <v>109</v>
      </c>
      <c r="B73" s="44" t="s">
        <v>115</v>
      </c>
      <c r="C73" s="44" t="s">
        <v>21</v>
      </c>
      <c r="D73" s="94" t="s">
        <v>116</v>
      </c>
      <c r="E73" s="247"/>
      <c r="F73" s="227"/>
      <c r="G73" s="260"/>
      <c r="H73" s="246"/>
      <c r="I73" s="260">
        <v>0</v>
      </c>
      <c r="J73" s="260">
        <v>0</v>
      </c>
      <c r="K73" s="86">
        <v>3712.13</v>
      </c>
      <c r="L73" s="86">
        <v>0</v>
      </c>
      <c r="M73" s="86">
        <v>0</v>
      </c>
      <c r="N73" s="83">
        <v>6912.13</v>
      </c>
      <c r="O73" s="83">
        <v>0</v>
      </c>
      <c r="P73" s="83">
        <v>0</v>
      </c>
      <c r="Q73" s="16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</row>
    <row r="74" spans="1:480" s="17" customFormat="1" ht="181.5" customHeight="1" x14ac:dyDescent="0.25">
      <c r="A74" s="44" t="s">
        <v>109</v>
      </c>
      <c r="B74" s="44" t="s">
        <v>115</v>
      </c>
      <c r="C74" s="44" t="s">
        <v>21</v>
      </c>
      <c r="D74" s="94" t="s">
        <v>117</v>
      </c>
      <c r="E74" s="68" t="s">
        <v>34</v>
      </c>
      <c r="F74" s="44" t="s">
        <v>35</v>
      </c>
      <c r="G74" s="79">
        <v>1</v>
      </c>
      <c r="H74" s="38">
        <v>45261</v>
      </c>
      <c r="I74" s="49">
        <v>0</v>
      </c>
      <c r="J74" s="49">
        <v>0</v>
      </c>
      <c r="K74" s="86">
        <f>32+3168</f>
        <v>3200</v>
      </c>
      <c r="L74" s="86">
        <v>0</v>
      </c>
      <c r="M74" s="86">
        <v>0</v>
      </c>
      <c r="N74" s="83"/>
      <c r="O74" s="83"/>
      <c r="P74" s="83"/>
      <c r="Q74" s="163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</row>
    <row r="75" spans="1:480" ht="71.25" customHeight="1" x14ac:dyDescent="0.25">
      <c r="A75" s="238" t="s">
        <v>109</v>
      </c>
      <c r="B75" s="240">
        <v>84921</v>
      </c>
      <c r="C75" s="240" t="s">
        <v>15</v>
      </c>
      <c r="D75" s="238" t="s">
        <v>118</v>
      </c>
      <c r="E75" s="23" t="s">
        <v>111</v>
      </c>
      <c r="F75" s="13" t="s">
        <v>20</v>
      </c>
      <c r="G75" s="28">
        <f>G79+G118+G178</f>
        <v>10.494</v>
      </c>
      <c r="H75" s="14" t="s">
        <v>15</v>
      </c>
      <c r="I75" s="28">
        <f>I72+I118+I79+I178</f>
        <v>8.14</v>
      </c>
      <c r="J75" s="28">
        <f>J72+J118+J79+J178</f>
        <v>8.02</v>
      </c>
      <c r="K75" s="257">
        <f>K79+K111+K118+K140+K178+K189+K198</f>
        <v>561923.64899000013</v>
      </c>
      <c r="L75" s="257">
        <f>L79+L111+L118+L140+L178+L189+L198</f>
        <v>410684</v>
      </c>
      <c r="M75" s="257">
        <f>M79+M111+M118+M140+M178+M189+M198</f>
        <v>412955.17000000004</v>
      </c>
      <c r="N75" s="83">
        <v>498739.56</v>
      </c>
      <c r="O75" s="83">
        <v>400684</v>
      </c>
      <c r="P75" s="83">
        <v>402955.17</v>
      </c>
    </row>
    <row r="76" spans="1:480" ht="58.5" customHeight="1" x14ac:dyDescent="0.25">
      <c r="A76" s="261"/>
      <c r="B76" s="269"/>
      <c r="C76" s="269"/>
      <c r="D76" s="261"/>
      <c r="E76" s="23" t="s">
        <v>119</v>
      </c>
      <c r="F76" s="13" t="s">
        <v>120</v>
      </c>
      <c r="G76" s="28">
        <f>G111</f>
        <v>8040</v>
      </c>
      <c r="H76" s="14" t="s">
        <v>15</v>
      </c>
      <c r="I76" s="28">
        <f>I111</f>
        <v>1565</v>
      </c>
      <c r="J76" s="28">
        <f>J111</f>
        <v>0</v>
      </c>
      <c r="K76" s="262"/>
      <c r="L76" s="262"/>
      <c r="M76" s="262"/>
      <c r="N76" s="83"/>
      <c r="O76" s="83"/>
      <c r="P76" s="83"/>
      <c r="R76" s="145"/>
    </row>
    <row r="77" spans="1:480" ht="56.25" customHeight="1" x14ac:dyDescent="0.25">
      <c r="A77" s="261"/>
      <c r="B77" s="269"/>
      <c r="C77" s="269"/>
      <c r="D77" s="261"/>
      <c r="E77" s="23" t="s">
        <v>34</v>
      </c>
      <c r="F77" s="13" t="s">
        <v>35</v>
      </c>
      <c r="G77" s="29">
        <f>G140+G189</f>
        <v>35</v>
      </c>
      <c r="H77" s="14" t="s">
        <v>15</v>
      </c>
      <c r="I77" s="29">
        <f>I140+I189</f>
        <v>16</v>
      </c>
      <c r="J77" s="29">
        <f>J140</f>
        <v>17</v>
      </c>
      <c r="K77" s="262"/>
      <c r="L77" s="262"/>
      <c r="M77" s="262"/>
      <c r="N77" s="83"/>
      <c r="O77" s="83"/>
      <c r="P77" s="83"/>
    </row>
    <row r="78" spans="1:480" ht="48.75" customHeight="1" x14ac:dyDescent="0.25">
      <c r="A78" s="239"/>
      <c r="B78" s="270"/>
      <c r="C78" s="270"/>
      <c r="D78" s="239"/>
      <c r="E78" s="23" t="s">
        <v>121</v>
      </c>
      <c r="F78" s="13" t="s">
        <v>35</v>
      </c>
      <c r="G78" s="29">
        <f>G198</f>
        <v>27</v>
      </c>
      <c r="H78" s="14" t="s">
        <v>15</v>
      </c>
      <c r="I78" s="29">
        <f>I198</f>
        <v>4</v>
      </c>
      <c r="J78" s="29">
        <f>J198</f>
        <v>4</v>
      </c>
      <c r="K78" s="263"/>
      <c r="L78" s="263"/>
      <c r="M78" s="263"/>
      <c r="N78" s="83"/>
      <c r="O78" s="83"/>
      <c r="P78" s="83"/>
      <c r="R78" s="142"/>
    </row>
    <row r="79" spans="1:480" ht="73.5" customHeight="1" x14ac:dyDescent="0.25">
      <c r="A79" s="120" t="s">
        <v>15</v>
      </c>
      <c r="B79" s="120" t="s">
        <v>15</v>
      </c>
      <c r="C79" s="120" t="s">
        <v>15</v>
      </c>
      <c r="D79" s="121" t="s">
        <v>122</v>
      </c>
      <c r="E79" s="122" t="s">
        <v>111</v>
      </c>
      <c r="F79" s="123" t="s">
        <v>20</v>
      </c>
      <c r="G79" s="124">
        <f>G80+G81+G82+G83+G84+G85+G86+G87+G89+G91+G101+G102+G103+G104+G105+G106+G107+G108+G109+G110+G92+G93+G94+G95+G96+G97+G99+G100+G98</f>
        <v>3.1329999999999996</v>
      </c>
      <c r="H79" s="125" t="s">
        <v>15</v>
      </c>
      <c r="I79" s="126">
        <f>SUM(I80:I110)</f>
        <v>7.6700000000000008</v>
      </c>
      <c r="J79" s="126">
        <f>SUM(J80:J110)</f>
        <v>8.02</v>
      </c>
      <c r="K79" s="126">
        <f>SUM(K80:K110)</f>
        <v>201523.07938000001</v>
      </c>
      <c r="L79" s="126">
        <f>SUM(L80:L110)</f>
        <v>291384.69999999995</v>
      </c>
      <c r="M79" s="126">
        <f>SUM(M80:M110)</f>
        <v>359634.96</v>
      </c>
      <c r="N79" s="126">
        <f>SUM(N80:N142)</f>
        <v>539838.86</v>
      </c>
      <c r="O79" s="126">
        <f>SUM(O80:O142)</f>
        <v>0</v>
      </c>
      <c r="P79" s="126">
        <f>SUM(P80:P142)</f>
        <v>0</v>
      </c>
      <c r="R79" s="142"/>
    </row>
    <row r="80" spans="1:480" ht="76.5" customHeight="1" x14ac:dyDescent="0.25">
      <c r="A80" s="44" t="s">
        <v>109</v>
      </c>
      <c r="B80" s="44" t="s">
        <v>123</v>
      </c>
      <c r="C80" s="44" t="s">
        <v>21</v>
      </c>
      <c r="D80" s="43" t="s">
        <v>124</v>
      </c>
      <c r="E80" s="43" t="s">
        <v>111</v>
      </c>
      <c r="F80" s="45" t="s">
        <v>20</v>
      </c>
      <c r="G80" s="42">
        <v>0</v>
      </c>
      <c r="H80" s="72" t="s">
        <v>15</v>
      </c>
      <c r="I80" s="34">
        <v>0.5</v>
      </c>
      <c r="J80" s="42">
        <v>0</v>
      </c>
      <c r="K80" s="95">
        <v>0</v>
      </c>
      <c r="L80" s="42">
        <v>16332.7</v>
      </c>
      <c r="M80" s="42">
        <v>0</v>
      </c>
      <c r="N80" s="83">
        <f>539758.86+80</f>
        <v>539838.86</v>
      </c>
      <c r="O80" s="83">
        <f>N79-N80</f>
        <v>0</v>
      </c>
      <c r="P80" s="83"/>
    </row>
    <row r="81" spans="1:480" s="17" customFormat="1" ht="72.75" customHeight="1" x14ac:dyDescent="0.25">
      <c r="A81" s="44" t="s">
        <v>109</v>
      </c>
      <c r="B81" s="44" t="s">
        <v>123</v>
      </c>
      <c r="C81" s="44" t="s">
        <v>21</v>
      </c>
      <c r="D81" s="43" t="s">
        <v>125</v>
      </c>
      <c r="E81" s="43" t="s">
        <v>111</v>
      </c>
      <c r="F81" s="45" t="s">
        <v>20</v>
      </c>
      <c r="G81" s="42">
        <v>0.39</v>
      </c>
      <c r="H81" s="96">
        <v>45261</v>
      </c>
      <c r="I81" s="34">
        <v>0</v>
      </c>
      <c r="J81" s="42">
        <v>0</v>
      </c>
      <c r="K81" s="34">
        <v>25280.3</v>
      </c>
      <c r="L81" s="42">
        <v>0</v>
      </c>
      <c r="M81" s="42">
        <v>0</v>
      </c>
      <c r="N81" s="83"/>
      <c r="O81" s="83"/>
      <c r="P81" s="146"/>
      <c r="Q81" s="163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</row>
    <row r="82" spans="1:480" s="17" customFormat="1" ht="67.5" customHeight="1" x14ac:dyDescent="0.25">
      <c r="A82" s="44" t="s">
        <v>109</v>
      </c>
      <c r="B82" s="44" t="s">
        <v>123</v>
      </c>
      <c r="C82" s="44" t="s">
        <v>21</v>
      </c>
      <c r="D82" s="43" t="s">
        <v>126</v>
      </c>
      <c r="E82" s="43" t="s">
        <v>111</v>
      </c>
      <c r="F82" s="45" t="s">
        <v>20</v>
      </c>
      <c r="G82" s="42">
        <v>0.17</v>
      </c>
      <c r="H82" s="147">
        <v>45231</v>
      </c>
      <c r="I82" s="34">
        <v>0</v>
      </c>
      <c r="J82" s="42">
        <v>0</v>
      </c>
      <c r="K82" s="34">
        <v>16678.04</v>
      </c>
      <c r="L82" s="42">
        <v>0</v>
      </c>
      <c r="M82" s="42">
        <v>0</v>
      </c>
      <c r="N82" s="83"/>
      <c r="O82" s="83"/>
      <c r="P82" s="83"/>
      <c r="Q82" s="163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  <c r="QX82"/>
      <c r="QY82"/>
      <c r="QZ82"/>
      <c r="RA82"/>
      <c r="RB82"/>
      <c r="RC82"/>
      <c r="RD82"/>
      <c r="RE82"/>
      <c r="RF82"/>
      <c r="RG82"/>
      <c r="RH82"/>
      <c r="RI82"/>
      <c r="RJ82"/>
      <c r="RK82"/>
      <c r="RL82"/>
    </row>
    <row r="83" spans="1:480" s="17" customFormat="1" ht="72" customHeight="1" x14ac:dyDescent="0.25">
      <c r="A83" s="44" t="s">
        <v>109</v>
      </c>
      <c r="B83" s="44" t="s">
        <v>123</v>
      </c>
      <c r="C83" s="44" t="s">
        <v>21</v>
      </c>
      <c r="D83" s="43" t="s">
        <v>127</v>
      </c>
      <c r="E83" s="43" t="s">
        <v>111</v>
      </c>
      <c r="F83" s="45" t="s">
        <v>20</v>
      </c>
      <c r="G83" s="42">
        <v>0.15</v>
      </c>
      <c r="H83" s="96">
        <v>45139</v>
      </c>
      <c r="I83" s="34">
        <v>0</v>
      </c>
      <c r="J83" s="42">
        <v>0</v>
      </c>
      <c r="K83" s="34">
        <v>13498.72</v>
      </c>
      <c r="L83" s="42">
        <v>0</v>
      </c>
      <c r="M83" s="42">
        <v>0</v>
      </c>
      <c r="N83" s="83"/>
      <c r="O83" s="83"/>
      <c r="P83" s="83"/>
      <c r="Q83" s="16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  <c r="QY83"/>
      <c r="QZ83"/>
      <c r="RA83"/>
      <c r="RB83"/>
      <c r="RC83"/>
      <c r="RD83"/>
      <c r="RE83"/>
      <c r="RF83"/>
      <c r="RG83"/>
      <c r="RH83"/>
      <c r="RI83"/>
      <c r="RJ83"/>
      <c r="RK83"/>
      <c r="RL83"/>
    </row>
    <row r="84" spans="1:480" s="17" customFormat="1" ht="66.75" customHeight="1" x14ac:dyDescent="0.25">
      <c r="A84" s="44" t="s">
        <v>109</v>
      </c>
      <c r="B84" s="44" t="s">
        <v>123</v>
      </c>
      <c r="C84" s="44" t="s">
        <v>21</v>
      </c>
      <c r="D84" s="43" t="s">
        <v>128</v>
      </c>
      <c r="E84" s="43" t="s">
        <v>111</v>
      </c>
      <c r="F84" s="45" t="s">
        <v>20</v>
      </c>
      <c r="G84" s="42">
        <v>0.4</v>
      </c>
      <c r="H84" s="96">
        <v>45139</v>
      </c>
      <c r="I84" s="34">
        <v>0</v>
      </c>
      <c r="J84" s="42">
        <v>0</v>
      </c>
      <c r="K84" s="34">
        <v>34646.720000000001</v>
      </c>
      <c r="L84" s="42">
        <v>0</v>
      </c>
      <c r="M84" s="42">
        <v>0</v>
      </c>
      <c r="N84" s="83"/>
      <c r="O84" s="83"/>
      <c r="P84" s="83"/>
      <c r="Q84" s="163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  <c r="QY84"/>
      <c r="QZ84"/>
      <c r="RA84"/>
      <c r="RB84"/>
      <c r="RC84"/>
      <c r="RD84"/>
      <c r="RE84"/>
      <c r="RF84"/>
      <c r="RG84"/>
      <c r="RH84"/>
      <c r="RI84"/>
      <c r="RJ84"/>
      <c r="RK84"/>
      <c r="RL84"/>
    </row>
    <row r="85" spans="1:480" s="17" customFormat="1" ht="64.5" customHeight="1" x14ac:dyDescent="0.25">
      <c r="A85" s="44" t="s">
        <v>109</v>
      </c>
      <c r="B85" s="44" t="s">
        <v>123</v>
      </c>
      <c r="C85" s="44" t="s">
        <v>21</v>
      </c>
      <c r="D85" s="43" t="s">
        <v>129</v>
      </c>
      <c r="E85" s="43" t="s">
        <v>111</v>
      </c>
      <c r="F85" s="45" t="s">
        <v>20</v>
      </c>
      <c r="G85" s="42">
        <v>0.15</v>
      </c>
      <c r="H85" s="96">
        <v>45078</v>
      </c>
      <c r="I85" s="34">
        <v>0</v>
      </c>
      <c r="J85" s="42">
        <v>0</v>
      </c>
      <c r="K85" s="34">
        <v>21068.49</v>
      </c>
      <c r="L85" s="42">
        <v>0</v>
      </c>
      <c r="M85" s="42">
        <v>0</v>
      </c>
      <c r="N85" s="83"/>
      <c r="O85" s="83"/>
      <c r="P85" s="83"/>
      <c r="Q85" s="163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</row>
    <row r="86" spans="1:480" s="17" customFormat="1" ht="67.5" customHeight="1" x14ac:dyDescent="0.25">
      <c r="A86" s="44" t="s">
        <v>109</v>
      </c>
      <c r="B86" s="44" t="s">
        <v>123</v>
      </c>
      <c r="C86" s="44" t="s">
        <v>21</v>
      </c>
      <c r="D86" s="43" t="s">
        <v>130</v>
      </c>
      <c r="E86" s="43" t="s">
        <v>111</v>
      </c>
      <c r="F86" s="45" t="s">
        <v>20</v>
      </c>
      <c r="G86" s="42">
        <v>0.47</v>
      </c>
      <c r="H86" s="96">
        <v>45232</v>
      </c>
      <c r="I86" s="34">
        <v>0</v>
      </c>
      <c r="J86" s="42">
        <v>0</v>
      </c>
      <c r="K86" s="42">
        <v>0</v>
      </c>
      <c r="L86" s="42">
        <v>0</v>
      </c>
      <c r="M86" s="42">
        <v>0</v>
      </c>
      <c r="N86" s="83"/>
      <c r="O86" s="83"/>
      <c r="P86" s="83"/>
      <c r="Q86" s="163"/>
      <c r="R86" s="222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</row>
    <row r="87" spans="1:480" s="17" customFormat="1" ht="65.25" customHeight="1" x14ac:dyDescent="0.25">
      <c r="A87" s="44" t="s">
        <v>109</v>
      </c>
      <c r="B87" s="44" t="s">
        <v>123</v>
      </c>
      <c r="C87" s="44" t="s">
        <v>21</v>
      </c>
      <c r="D87" s="43" t="s">
        <v>131</v>
      </c>
      <c r="E87" s="43" t="s">
        <v>111</v>
      </c>
      <c r="F87" s="45" t="s">
        <v>20</v>
      </c>
      <c r="G87" s="42">
        <v>0</v>
      </c>
      <c r="H87" s="72" t="s">
        <v>15</v>
      </c>
      <c r="I87" s="34">
        <v>0.73</v>
      </c>
      <c r="J87" s="42">
        <v>0</v>
      </c>
      <c r="K87" s="42">
        <v>0</v>
      </c>
      <c r="L87" s="42">
        <v>51203.74</v>
      </c>
      <c r="M87" s="42">
        <v>0</v>
      </c>
      <c r="N87" s="83"/>
      <c r="O87" s="83"/>
      <c r="P87" s="83"/>
      <c r="Q87" s="163"/>
      <c r="R87" s="222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</row>
    <row r="88" spans="1:480" ht="66" customHeight="1" x14ac:dyDescent="0.25">
      <c r="A88" s="31" t="s">
        <v>109</v>
      </c>
      <c r="B88" s="31" t="s">
        <v>123</v>
      </c>
      <c r="C88" s="31" t="s">
        <v>21</v>
      </c>
      <c r="D88" s="32" t="s">
        <v>114</v>
      </c>
      <c r="E88" s="32" t="s">
        <v>111</v>
      </c>
      <c r="F88" s="33" t="s">
        <v>20</v>
      </c>
      <c r="G88" s="34" t="s">
        <v>132</v>
      </c>
      <c r="H88" s="147">
        <v>45291</v>
      </c>
      <c r="I88" s="34">
        <v>0</v>
      </c>
      <c r="J88" s="34">
        <v>0</v>
      </c>
      <c r="K88" s="34">
        <f>10723.46-10723.46</f>
        <v>0</v>
      </c>
      <c r="L88" s="34">
        <v>0</v>
      </c>
      <c r="M88" s="34">
        <v>0</v>
      </c>
      <c r="N88" s="71" t="s">
        <v>133</v>
      </c>
      <c r="O88" s="71"/>
      <c r="P88" s="71"/>
      <c r="Q88" s="164"/>
    </row>
    <row r="89" spans="1:480" s="17" customFormat="1" ht="66" customHeight="1" x14ac:dyDescent="0.25">
      <c r="A89" s="220" t="s">
        <v>109</v>
      </c>
      <c r="B89" s="220" t="s">
        <v>123</v>
      </c>
      <c r="C89" s="220" t="s">
        <v>21</v>
      </c>
      <c r="D89" s="43" t="s">
        <v>134</v>
      </c>
      <c r="E89" s="43" t="s">
        <v>111</v>
      </c>
      <c r="F89" s="225" t="s">
        <v>20</v>
      </c>
      <c r="G89" s="248">
        <v>0.16</v>
      </c>
      <c r="H89" s="266">
        <v>45047</v>
      </c>
      <c r="I89" s="267">
        <v>0</v>
      </c>
      <c r="J89" s="267">
        <v>0</v>
      </c>
      <c r="K89" s="34">
        <v>6408.4193800000003</v>
      </c>
      <c r="L89" s="42">
        <v>0</v>
      </c>
      <c r="M89" s="42">
        <v>0</v>
      </c>
      <c r="N89" s="83"/>
      <c r="O89" s="83"/>
      <c r="P89" s="83"/>
      <c r="Q89" s="163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  <c r="QX89"/>
      <c r="QY89"/>
      <c r="QZ89"/>
      <c r="RA89"/>
      <c r="RB89"/>
      <c r="RC89"/>
      <c r="RD89"/>
      <c r="RE89"/>
      <c r="RF89"/>
      <c r="RG89"/>
      <c r="RH89"/>
      <c r="RI89"/>
      <c r="RJ89"/>
      <c r="RK89"/>
      <c r="RL89"/>
    </row>
    <row r="90" spans="1:480" s="17" customFormat="1" ht="66" customHeight="1" x14ac:dyDescent="0.25">
      <c r="A90" s="247"/>
      <c r="B90" s="247"/>
      <c r="C90" s="217"/>
      <c r="D90" s="43" t="s">
        <v>277</v>
      </c>
      <c r="E90" s="43" t="s">
        <v>111</v>
      </c>
      <c r="F90" s="217"/>
      <c r="G90" s="217"/>
      <c r="H90" s="217"/>
      <c r="I90" s="268">
        <v>0</v>
      </c>
      <c r="J90" s="268">
        <v>0</v>
      </c>
      <c r="K90" s="34">
        <v>514.1</v>
      </c>
      <c r="L90" s="42">
        <v>0</v>
      </c>
      <c r="M90" s="42">
        <v>0</v>
      </c>
      <c r="N90" s="83"/>
      <c r="O90" s="83"/>
      <c r="P90" s="83"/>
      <c r="Q90" s="163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  <c r="QX90"/>
      <c r="QY90"/>
      <c r="QZ90"/>
      <c r="RA90"/>
      <c r="RB90"/>
      <c r="RC90"/>
      <c r="RD90"/>
      <c r="RE90"/>
      <c r="RF90"/>
      <c r="RG90"/>
      <c r="RH90"/>
      <c r="RI90"/>
      <c r="RJ90"/>
      <c r="RK90"/>
      <c r="RL90"/>
    </row>
    <row r="91" spans="1:480" s="17" customFormat="1" ht="66" customHeight="1" x14ac:dyDescent="0.25">
      <c r="A91" s="44" t="s">
        <v>109</v>
      </c>
      <c r="B91" s="44" t="s">
        <v>123</v>
      </c>
      <c r="C91" s="44" t="s">
        <v>21</v>
      </c>
      <c r="D91" s="43" t="s">
        <v>135</v>
      </c>
      <c r="E91" s="43" t="s">
        <v>111</v>
      </c>
      <c r="F91" s="45" t="s">
        <v>20</v>
      </c>
      <c r="G91" s="42">
        <v>0</v>
      </c>
      <c r="H91" s="72" t="s">
        <v>15</v>
      </c>
      <c r="I91" s="34">
        <v>0.46</v>
      </c>
      <c r="J91" s="34">
        <v>0</v>
      </c>
      <c r="K91" s="34">
        <v>41902.980000000003</v>
      </c>
      <c r="L91" s="42">
        <f>97029.28-300</f>
        <v>96729.279999999999</v>
      </c>
      <c r="M91" s="42">
        <v>0</v>
      </c>
      <c r="N91" s="83"/>
      <c r="O91" s="83"/>
      <c r="P91" s="146"/>
      <c r="Q91" s="163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  <c r="QX91"/>
      <c r="QY91"/>
      <c r="QZ91"/>
      <c r="RA91"/>
      <c r="RB91"/>
      <c r="RC91"/>
      <c r="RD91"/>
      <c r="RE91"/>
      <c r="RF91"/>
      <c r="RG91"/>
      <c r="RH91"/>
      <c r="RI91"/>
      <c r="RJ91"/>
      <c r="RK91"/>
      <c r="RL91"/>
    </row>
    <row r="92" spans="1:480" s="17" customFormat="1" ht="66" customHeight="1" x14ac:dyDescent="0.25">
      <c r="A92" s="44" t="s">
        <v>109</v>
      </c>
      <c r="B92" s="44" t="s">
        <v>123</v>
      </c>
      <c r="C92" s="44" t="s">
        <v>21</v>
      </c>
      <c r="D92" s="43" t="s">
        <v>136</v>
      </c>
      <c r="E92" s="43" t="s">
        <v>111</v>
      </c>
      <c r="F92" s="45" t="s">
        <v>20</v>
      </c>
      <c r="G92" s="42">
        <v>0.28999999999999998</v>
      </c>
      <c r="H92" s="147">
        <v>45139</v>
      </c>
      <c r="I92" s="34">
        <v>0</v>
      </c>
      <c r="J92" s="34">
        <v>0</v>
      </c>
      <c r="K92" s="34">
        <v>6013.08</v>
      </c>
      <c r="L92" s="42">
        <v>0</v>
      </c>
      <c r="M92" s="42">
        <v>0</v>
      </c>
      <c r="N92" s="83"/>
      <c r="O92" s="83"/>
      <c r="P92" s="146"/>
      <c r="Q92" s="163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</row>
    <row r="93" spans="1:480" s="35" customFormat="1" ht="68.25" customHeight="1" x14ac:dyDescent="0.25">
      <c r="A93" s="44" t="s">
        <v>109</v>
      </c>
      <c r="B93" s="44" t="s">
        <v>123</v>
      </c>
      <c r="C93" s="44" t="s">
        <v>21</v>
      </c>
      <c r="D93" s="43" t="s">
        <v>145</v>
      </c>
      <c r="E93" s="43" t="s">
        <v>111</v>
      </c>
      <c r="F93" s="45" t="s">
        <v>20</v>
      </c>
      <c r="G93" s="42">
        <v>0.113</v>
      </c>
      <c r="H93" s="48">
        <v>45261</v>
      </c>
      <c r="I93" s="34">
        <v>0</v>
      </c>
      <c r="J93" s="34">
        <v>0</v>
      </c>
      <c r="K93" s="34">
        <v>10363.09</v>
      </c>
      <c r="L93" s="42">
        <v>0</v>
      </c>
      <c r="M93" s="42">
        <v>0</v>
      </c>
      <c r="N93" s="83"/>
      <c r="O93" s="83"/>
      <c r="P93" s="146"/>
      <c r="Q93" s="16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</row>
    <row r="94" spans="1:480" s="17" customFormat="1" ht="73.5" customHeight="1" x14ac:dyDescent="0.25">
      <c r="A94" s="44" t="s">
        <v>109</v>
      </c>
      <c r="B94" s="44" t="s">
        <v>123</v>
      </c>
      <c r="C94" s="44" t="s">
        <v>21</v>
      </c>
      <c r="D94" s="43" t="s">
        <v>272</v>
      </c>
      <c r="E94" s="43" t="s">
        <v>111</v>
      </c>
      <c r="F94" s="45" t="s">
        <v>120</v>
      </c>
      <c r="G94" s="42">
        <v>0.84</v>
      </c>
      <c r="H94" s="87">
        <v>45261</v>
      </c>
      <c r="I94" s="34">
        <v>0</v>
      </c>
      <c r="J94" s="34">
        <v>0</v>
      </c>
      <c r="K94" s="202">
        <f>25149.14</f>
        <v>25149.14</v>
      </c>
      <c r="L94" s="42">
        <v>0</v>
      </c>
      <c r="M94" s="42">
        <v>0</v>
      </c>
      <c r="N94" s="83"/>
      <c r="O94" s="83"/>
      <c r="P94" s="146"/>
      <c r="Q94" s="163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  <c r="QX94"/>
      <c r="QY94"/>
      <c r="QZ94"/>
      <c r="RA94"/>
      <c r="RB94"/>
      <c r="RC94"/>
      <c r="RD94"/>
      <c r="RE94"/>
      <c r="RF94"/>
      <c r="RG94"/>
      <c r="RH94"/>
      <c r="RI94"/>
      <c r="RJ94"/>
      <c r="RK94"/>
      <c r="RL94"/>
    </row>
    <row r="95" spans="1:480" s="17" customFormat="1" ht="73.5" customHeight="1" x14ac:dyDescent="0.25">
      <c r="A95" s="44" t="s">
        <v>109</v>
      </c>
      <c r="B95" s="44" t="s">
        <v>123</v>
      </c>
      <c r="C95" s="44" t="s">
        <v>21</v>
      </c>
      <c r="D95" s="43" t="s">
        <v>324</v>
      </c>
      <c r="E95" s="43" t="s">
        <v>111</v>
      </c>
      <c r="F95" s="45" t="s">
        <v>20</v>
      </c>
      <c r="G95" s="98">
        <v>0</v>
      </c>
      <c r="H95" s="72" t="s">
        <v>15</v>
      </c>
      <c r="I95" s="191">
        <v>0.63</v>
      </c>
      <c r="J95" s="34">
        <v>0</v>
      </c>
      <c r="K95" s="34">
        <v>0</v>
      </c>
      <c r="L95" s="34">
        <v>50</v>
      </c>
      <c r="M95" s="42">
        <v>0</v>
      </c>
      <c r="N95" s="83"/>
      <c r="O95" s="83"/>
      <c r="P95" s="83"/>
      <c r="Q95" s="163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  <c r="QX95"/>
      <c r="QY95"/>
      <c r="QZ95"/>
      <c r="RA95"/>
      <c r="RB95"/>
      <c r="RC95"/>
      <c r="RD95"/>
      <c r="RE95"/>
      <c r="RF95"/>
      <c r="RG95"/>
      <c r="RH95"/>
      <c r="RI95"/>
      <c r="RJ95"/>
      <c r="RK95"/>
      <c r="RL95"/>
    </row>
    <row r="96" spans="1:480" s="168" customFormat="1" ht="73.5" customHeight="1" x14ac:dyDescent="0.25">
      <c r="A96" s="31" t="s">
        <v>109</v>
      </c>
      <c r="B96" s="31" t="s">
        <v>123</v>
      </c>
      <c r="C96" s="31" t="s">
        <v>21</v>
      </c>
      <c r="D96" s="32" t="s">
        <v>140</v>
      </c>
      <c r="E96" s="32" t="s">
        <v>111</v>
      </c>
      <c r="F96" s="33" t="s">
        <v>20</v>
      </c>
      <c r="G96" s="191">
        <v>0</v>
      </c>
      <c r="H96" s="159" t="s">
        <v>15</v>
      </c>
      <c r="I96" s="191">
        <v>0.56999999999999995</v>
      </c>
      <c r="J96" s="34">
        <v>0</v>
      </c>
      <c r="K96" s="34">
        <v>0</v>
      </c>
      <c r="L96" s="34">
        <v>23074.28</v>
      </c>
      <c r="M96" s="34">
        <v>0</v>
      </c>
      <c r="N96" s="166"/>
      <c r="O96" s="166"/>
      <c r="P96" s="166"/>
      <c r="Q96" s="167"/>
    </row>
    <row r="97" spans="1:480" s="17" customFormat="1" ht="73.5" customHeight="1" x14ac:dyDescent="0.25">
      <c r="A97" s="31" t="s">
        <v>109</v>
      </c>
      <c r="B97" s="31" t="s">
        <v>123</v>
      </c>
      <c r="C97" s="31" t="s">
        <v>21</v>
      </c>
      <c r="D97" s="32" t="s">
        <v>325</v>
      </c>
      <c r="E97" s="32" t="s">
        <v>111</v>
      </c>
      <c r="F97" s="33" t="s">
        <v>20</v>
      </c>
      <c r="G97" s="191">
        <v>0</v>
      </c>
      <c r="H97" s="159" t="s">
        <v>15</v>
      </c>
      <c r="I97" s="191">
        <v>1.52</v>
      </c>
      <c r="J97" s="34">
        <v>0</v>
      </c>
      <c r="K97" s="34">
        <v>0</v>
      </c>
      <c r="L97" s="34">
        <v>50</v>
      </c>
      <c r="M97" s="34">
        <v>0</v>
      </c>
      <c r="N97" s="83"/>
      <c r="O97" s="83"/>
      <c r="P97" s="83"/>
      <c r="Q97" s="163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  <c r="QX97"/>
      <c r="QY97"/>
      <c r="QZ97"/>
      <c r="RA97"/>
      <c r="RB97"/>
      <c r="RC97"/>
      <c r="RD97"/>
      <c r="RE97"/>
      <c r="RF97"/>
      <c r="RG97"/>
      <c r="RH97"/>
      <c r="RI97"/>
      <c r="RJ97"/>
      <c r="RK97"/>
      <c r="RL97"/>
    </row>
    <row r="98" spans="1:480" s="171" customFormat="1" ht="73.5" customHeight="1" x14ac:dyDescent="0.25">
      <c r="A98" s="31" t="s">
        <v>109</v>
      </c>
      <c r="B98" s="31" t="s">
        <v>123</v>
      </c>
      <c r="C98" s="31" t="s">
        <v>21</v>
      </c>
      <c r="D98" s="32" t="s">
        <v>327</v>
      </c>
      <c r="E98" s="32" t="s">
        <v>111</v>
      </c>
      <c r="F98" s="189" t="s">
        <v>20</v>
      </c>
      <c r="G98" s="191">
        <v>0</v>
      </c>
      <c r="H98" s="190" t="s">
        <v>15</v>
      </c>
      <c r="I98" s="191">
        <v>0.56999999999999995</v>
      </c>
      <c r="J98" s="34">
        <v>0</v>
      </c>
      <c r="K98" s="34">
        <v>0</v>
      </c>
      <c r="L98" s="34">
        <v>50</v>
      </c>
      <c r="M98" s="34">
        <v>0</v>
      </c>
      <c r="N98" s="169"/>
      <c r="O98" s="169"/>
      <c r="P98" s="169"/>
      <c r="Q98" s="170"/>
    </row>
    <row r="99" spans="1:480" s="17" customFormat="1" ht="73.5" customHeight="1" x14ac:dyDescent="0.25">
      <c r="A99" s="31" t="s">
        <v>109</v>
      </c>
      <c r="B99" s="31" t="s">
        <v>123</v>
      </c>
      <c r="C99" s="31" t="s">
        <v>21</v>
      </c>
      <c r="D99" s="32" t="s">
        <v>326</v>
      </c>
      <c r="E99" s="32" t="s">
        <v>111</v>
      </c>
      <c r="F99" s="33" t="s">
        <v>20</v>
      </c>
      <c r="G99" s="191">
        <v>0</v>
      </c>
      <c r="H99" s="159" t="s">
        <v>15</v>
      </c>
      <c r="I99" s="191">
        <v>0.43</v>
      </c>
      <c r="J99" s="34">
        <v>0</v>
      </c>
      <c r="K99" s="34">
        <v>0</v>
      </c>
      <c r="L99" s="34">
        <v>50</v>
      </c>
      <c r="M99" s="34">
        <v>0</v>
      </c>
      <c r="N99" s="83"/>
      <c r="O99" s="83"/>
      <c r="P99" s="83"/>
      <c r="Q99" s="163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  <c r="QX99"/>
      <c r="QY99"/>
      <c r="QZ99"/>
      <c r="RA99"/>
      <c r="RB99"/>
      <c r="RC99"/>
      <c r="RD99"/>
      <c r="RE99"/>
      <c r="RF99"/>
      <c r="RG99"/>
      <c r="RH99"/>
      <c r="RI99"/>
      <c r="RJ99"/>
      <c r="RK99"/>
      <c r="RL99"/>
    </row>
    <row r="100" spans="1:480" s="17" customFormat="1" ht="73.5" customHeight="1" x14ac:dyDescent="0.25">
      <c r="A100" s="31" t="s">
        <v>109</v>
      </c>
      <c r="B100" s="31" t="s">
        <v>123</v>
      </c>
      <c r="C100" s="31" t="s">
        <v>21</v>
      </c>
      <c r="D100" s="32" t="s">
        <v>305</v>
      </c>
      <c r="E100" s="32" t="s">
        <v>111</v>
      </c>
      <c r="F100" s="33" t="s">
        <v>20</v>
      </c>
      <c r="G100" s="191">
        <v>0</v>
      </c>
      <c r="H100" s="159" t="s">
        <v>15</v>
      </c>
      <c r="I100" s="191">
        <v>1.04</v>
      </c>
      <c r="J100" s="34">
        <v>0</v>
      </c>
      <c r="K100" s="34">
        <v>0</v>
      </c>
      <c r="L100" s="34">
        <v>50</v>
      </c>
      <c r="M100" s="34">
        <v>0</v>
      </c>
      <c r="N100" s="83"/>
      <c r="O100" s="83"/>
      <c r="P100" s="83"/>
      <c r="Q100" s="163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  <c r="QX100"/>
      <c r="QY100"/>
      <c r="QZ100"/>
      <c r="RA100"/>
      <c r="RB100"/>
      <c r="RC100"/>
      <c r="RD100"/>
      <c r="RE100"/>
      <c r="RF100"/>
      <c r="RG100"/>
      <c r="RH100"/>
      <c r="RI100"/>
      <c r="RJ100"/>
      <c r="RK100"/>
      <c r="RL100"/>
    </row>
    <row r="101" spans="1:480" s="17" customFormat="1" ht="68.25" customHeight="1" x14ac:dyDescent="0.25">
      <c r="A101" s="31" t="s">
        <v>109</v>
      </c>
      <c r="B101" s="31" t="s">
        <v>123</v>
      </c>
      <c r="C101" s="31" t="s">
        <v>21</v>
      </c>
      <c r="D101" s="32" t="s">
        <v>137</v>
      </c>
      <c r="E101" s="32" t="s">
        <v>111</v>
      </c>
      <c r="F101" s="33" t="s">
        <v>20</v>
      </c>
      <c r="G101" s="34">
        <v>0</v>
      </c>
      <c r="H101" s="192" t="s">
        <v>15</v>
      </c>
      <c r="I101" s="193">
        <v>0</v>
      </c>
      <c r="J101" s="34">
        <v>0.77</v>
      </c>
      <c r="K101" s="34">
        <v>0</v>
      </c>
      <c r="L101" s="34">
        <v>30780.44</v>
      </c>
      <c r="M101" s="34">
        <v>38203.74</v>
      </c>
      <c r="N101" s="83"/>
      <c r="O101" s="83"/>
      <c r="P101" s="83"/>
      <c r="Q101" s="163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  <c r="QX101"/>
      <c r="QY101"/>
      <c r="QZ101"/>
      <c r="RA101"/>
      <c r="RB101"/>
      <c r="RC101"/>
      <c r="RD101"/>
      <c r="RE101"/>
      <c r="RF101"/>
      <c r="RG101"/>
      <c r="RH101"/>
      <c r="RI101"/>
      <c r="RJ101"/>
      <c r="RK101"/>
      <c r="RL101"/>
    </row>
    <row r="102" spans="1:480" s="17" customFormat="1" ht="64.5" customHeight="1" x14ac:dyDescent="0.25">
      <c r="A102" s="31" t="s">
        <v>109</v>
      </c>
      <c r="B102" s="31" t="s">
        <v>123</v>
      </c>
      <c r="C102" s="31" t="s">
        <v>21</v>
      </c>
      <c r="D102" s="32" t="s">
        <v>138</v>
      </c>
      <c r="E102" s="32" t="s">
        <v>111</v>
      </c>
      <c r="F102" s="33" t="s">
        <v>20</v>
      </c>
      <c r="G102" s="34">
        <v>0</v>
      </c>
      <c r="H102" s="159" t="s">
        <v>15</v>
      </c>
      <c r="I102" s="34">
        <v>0.33</v>
      </c>
      <c r="J102" s="34">
        <v>0</v>
      </c>
      <c r="K102" s="34">
        <v>0</v>
      </c>
      <c r="L102" s="34">
        <v>23546.57</v>
      </c>
      <c r="M102" s="34">
        <v>0</v>
      </c>
      <c r="N102" s="83"/>
      <c r="O102" s="83"/>
      <c r="P102" s="83"/>
      <c r="Q102" s="163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  <c r="QX102"/>
      <c r="QY102"/>
      <c r="QZ102"/>
      <c r="RA102"/>
      <c r="RB102"/>
      <c r="RC102"/>
      <c r="RD102"/>
      <c r="RE102"/>
      <c r="RF102"/>
      <c r="RG102"/>
      <c r="RH102"/>
      <c r="RI102"/>
      <c r="RJ102"/>
      <c r="RK102"/>
      <c r="RL102"/>
    </row>
    <row r="103" spans="1:480" s="17" customFormat="1" ht="71.25" customHeight="1" x14ac:dyDescent="0.25">
      <c r="A103" s="44" t="s">
        <v>109</v>
      </c>
      <c r="B103" s="44" t="s">
        <v>123</v>
      </c>
      <c r="C103" s="44" t="s">
        <v>21</v>
      </c>
      <c r="D103" s="43" t="s">
        <v>139</v>
      </c>
      <c r="E103" s="43" t="s">
        <v>111</v>
      </c>
      <c r="F103" s="45" t="s">
        <v>20</v>
      </c>
      <c r="G103" s="42">
        <v>0</v>
      </c>
      <c r="H103" s="72" t="s">
        <v>15</v>
      </c>
      <c r="I103" s="34">
        <v>0.27</v>
      </c>
      <c r="J103" s="42">
        <v>0</v>
      </c>
      <c r="K103" s="42">
        <v>0</v>
      </c>
      <c r="L103" s="42">
        <v>30631.47</v>
      </c>
      <c r="M103" s="42">
        <v>0</v>
      </c>
      <c r="N103" s="83"/>
      <c r="O103" s="83"/>
      <c r="P103" s="83"/>
      <c r="Q103" s="16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  <c r="QX103"/>
      <c r="QY103"/>
      <c r="QZ103"/>
      <c r="RA103"/>
      <c r="RB103"/>
      <c r="RC103"/>
      <c r="RD103"/>
      <c r="RE103"/>
      <c r="RF103"/>
      <c r="RG103"/>
      <c r="RH103"/>
      <c r="RI103"/>
      <c r="RJ103"/>
      <c r="RK103"/>
      <c r="RL103"/>
    </row>
    <row r="104" spans="1:480" s="17" customFormat="1" ht="62.25" customHeight="1" x14ac:dyDescent="0.25">
      <c r="A104" s="44" t="s">
        <v>109</v>
      </c>
      <c r="B104" s="44" t="s">
        <v>123</v>
      </c>
      <c r="C104" s="44" t="s">
        <v>21</v>
      </c>
      <c r="D104" s="32" t="s">
        <v>337</v>
      </c>
      <c r="E104" s="43" t="s">
        <v>111</v>
      </c>
      <c r="F104" s="45" t="s">
        <v>20</v>
      </c>
      <c r="G104" s="42">
        <v>0</v>
      </c>
      <c r="H104" s="72" t="s">
        <v>15</v>
      </c>
      <c r="I104" s="34">
        <v>0.62</v>
      </c>
      <c r="J104" s="42">
        <v>0</v>
      </c>
      <c r="K104" s="42">
        <v>0</v>
      </c>
      <c r="L104" s="42">
        <f>20036.22-1200</f>
        <v>18836.22</v>
      </c>
      <c r="M104" s="42">
        <v>0</v>
      </c>
      <c r="N104" s="83"/>
      <c r="O104" s="83"/>
      <c r="P104" s="83"/>
      <c r="Q104" s="163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  <c r="QX104"/>
      <c r="QY104"/>
      <c r="QZ104"/>
      <c r="RA104"/>
      <c r="RB104"/>
      <c r="RC104"/>
      <c r="RD104"/>
      <c r="RE104"/>
      <c r="RF104"/>
      <c r="RG104"/>
      <c r="RH104"/>
      <c r="RI104"/>
      <c r="RJ104"/>
      <c r="RK104"/>
      <c r="RL104"/>
    </row>
    <row r="105" spans="1:480" s="17" customFormat="1" ht="72.75" customHeight="1" x14ac:dyDescent="0.25">
      <c r="A105" s="44" t="s">
        <v>109</v>
      </c>
      <c r="B105" s="44" t="s">
        <v>123</v>
      </c>
      <c r="C105" s="44" t="s">
        <v>21</v>
      </c>
      <c r="D105" s="32" t="s">
        <v>283</v>
      </c>
      <c r="E105" s="43" t="s">
        <v>111</v>
      </c>
      <c r="F105" s="45" t="s">
        <v>20</v>
      </c>
      <c r="G105" s="42">
        <v>0</v>
      </c>
      <c r="H105" s="72" t="s">
        <v>15</v>
      </c>
      <c r="I105" s="42">
        <v>0</v>
      </c>
      <c r="J105" s="42">
        <v>2.1</v>
      </c>
      <c r="K105" s="42">
        <v>0</v>
      </c>
      <c r="L105" s="42">
        <v>0</v>
      </c>
      <c r="M105" s="42">
        <v>54634.96</v>
      </c>
      <c r="N105" s="83"/>
      <c r="O105" s="83"/>
      <c r="P105" s="83"/>
      <c r="Q105" s="163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  <c r="QX105"/>
      <c r="QY105"/>
      <c r="QZ105"/>
      <c r="RA105"/>
      <c r="RB105"/>
      <c r="RC105"/>
      <c r="RD105"/>
      <c r="RE105"/>
      <c r="RF105"/>
      <c r="RG105"/>
      <c r="RH105"/>
      <c r="RI105"/>
      <c r="RJ105"/>
      <c r="RK105"/>
      <c r="RL105"/>
    </row>
    <row r="106" spans="1:480" s="17" customFormat="1" ht="77.25" customHeight="1" x14ac:dyDescent="0.25">
      <c r="A106" s="44" t="s">
        <v>109</v>
      </c>
      <c r="B106" s="44" t="s">
        <v>123</v>
      </c>
      <c r="C106" s="44" t="s">
        <v>21</v>
      </c>
      <c r="D106" s="43" t="s">
        <v>141</v>
      </c>
      <c r="E106" s="43" t="s">
        <v>111</v>
      </c>
      <c r="F106" s="45" t="s">
        <v>20</v>
      </c>
      <c r="G106" s="42">
        <v>0</v>
      </c>
      <c r="H106" s="72" t="s">
        <v>15</v>
      </c>
      <c r="I106" s="42">
        <v>0</v>
      </c>
      <c r="J106" s="42">
        <v>0.55000000000000004</v>
      </c>
      <c r="K106" s="42">
        <v>0</v>
      </c>
      <c r="L106" s="42">
        <v>0</v>
      </c>
      <c r="M106" s="42">
        <v>100000</v>
      </c>
      <c r="N106" s="83"/>
      <c r="O106" s="83"/>
      <c r="P106" s="83"/>
      <c r="Q106" s="163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  <c r="QX106"/>
      <c r="QY106"/>
      <c r="QZ106"/>
      <c r="RA106"/>
      <c r="RB106"/>
      <c r="RC106"/>
      <c r="RD106"/>
      <c r="RE106"/>
      <c r="RF106"/>
      <c r="RG106"/>
      <c r="RH106"/>
      <c r="RI106"/>
      <c r="RJ106"/>
      <c r="RK106"/>
      <c r="RL106"/>
    </row>
    <row r="107" spans="1:480" s="17" customFormat="1" ht="74.25" customHeight="1" x14ac:dyDescent="0.25">
      <c r="A107" s="44" t="s">
        <v>109</v>
      </c>
      <c r="B107" s="44" t="s">
        <v>123</v>
      </c>
      <c r="C107" s="44" t="s">
        <v>21</v>
      </c>
      <c r="D107" s="43" t="s">
        <v>142</v>
      </c>
      <c r="E107" s="43" t="s">
        <v>111</v>
      </c>
      <c r="F107" s="45" t="s">
        <v>20</v>
      </c>
      <c r="G107" s="42">
        <v>0</v>
      </c>
      <c r="H107" s="72" t="s">
        <v>15</v>
      </c>
      <c r="I107" s="42">
        <v>0</v>
      </c>
      <c r="J107" s="42">
        <v>0.15</v>
      </c>
      <c r="K107" s="42">
        <v>0</v>
      </c>
      <c r="L107" s="42">
        <v>0</v>
      </c>
      <c r="M107" s="42">
        <v>50000</v>
      </c>
      <c r="N107" s="83"/>
      <c r="O107" s="83"/>
      <c r="P107" s="83"/>
      <c r="Q107" s="163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  <c r="QX107"/>
      <c r="QY107"/>
      <c r="QZ107"/>
      <c r="RA107"/>
      <c r="RB107"/>
      <c r="RC107"/>
      <c r="RD107"/>
      <c r="RE107"/>
      <c r="RF107"/>
      <c r="RG107"/>
      <c r="RH107"/>
      <c r="RI107"/>
      <c r="RJ107"/>
      <c r="RK107"/>
      <c r="RL107"/>
    </row>
    <row r="108" spans="1:480" s="17" customFormat="1" ht="85.5" customHeight="1" x14ac:dyDescent="0.25">
      <c r="A108" s="44" t="s">
        <v>109</v>
      </c>
      <c r="B108" s="44" t="s">
        <v>123</v>
      </c>
      <c r="C108" s="44" t="s">
        <v>21</v>
      </c>
      <c r="D108" s="43" t="s">
        <v>143</v>
      </c>
      <c r="E108" s="43" t="s">
        <v>111</v>
      </c>
      <c r="F108" s="45" t="s">
        <v>20</v>
      </c>
      <c r="G108" s="42">
        <v>0</v>
      </c>
      <c r="H108" s="72" t="s">
        <v>15</v>
      </c>
      <c r="I108" s="42">
        <v>0</v>
      </c>
      <c r="J108" s="42">
        <v>2.13</v>
      </c>
      <c r="K108" s="42">
        <v>0</v>
      </c>
      <c r="L108" s="42">
        <v>0</v>
      </c>
      <c r="M108" s="42">
        <v>35000</v>
      </c>
      <c r="N108" s="83"/>
      <c r="O108" s="83"/>
      <c r="P108" s="83"/>
      <c r="Q108" s="163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  <c r="QX108"/>
      <c r="QY108"/>
      <c r="QZ108"/>
      <c r="RA108"/>
      <c r="RB108"/>
      <c r="RC108"/>
      <c r="RD108"/>
      <c r="RE108"/>
      <c r="RF108"/>
      <c r="RG108"/>
      <c r="RH108"/>
      <c r="RI108"/>
      <c r="RJ108"/>
      <c r="RK108"/>
      <c r="RL108"/>
    </row>
    <row r="109" spans="1:480" s="17" customFormat="1" ht="67.5" customHeight="1" x14ac:dyDescent="0.25">
      <c r="A109" s="44" t="s">
        <v>109</v>
      </c>
      <c r="B109" s="44" t="s">
        <v>123</v>
      </c>
      <c r="C109" s="44" t="s">
        <v>21</v>
      </c>
      <c r="D109" s="43" t="s">
        <v>144</v>
      </c>
      <c r="E109" s="43" t="s">
        <v>111</v>
      </c>
      <c r="F109" s="45" t="s">
        <v>20</v>
      </c>
      <c r="G109" s="42">
        <v>0</v>
      </c>
      <c r="H109" s="72" t="s">
        <v>15</v>
      </c>
      <c r="I109" s="42">
        <v>0</v>
      </c>
      <c r="J109" s="42">
        <v>1.22</v>
      </c>
      <c r="K109" s="42">
        <v>0</v>
      </c>
      <c r="L109" s="42">
        <v>0</v>
      </c>
      <c r="M109" s="42">
        <v>31796.26</v>
      </c>
      <c r="N109" s="83"/>
      <c r="O109" s="83"/>
      <c r="P109" s="83"/>
      <c r="Q109" s="163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  <c r="QX109"/>
      <c r="QY109"/>
      <c r="QZ109"/>
      <c r="RA109"/>
      <c r="RB109"/>
      <c r="RC109"/>
      <c r="RD109"/>
      <c r="RE109"/>
      <c r="RF109"/>
      <c r="RG109"/>
      <c r="RH109"/>
      <c r="RI109"/>
      <c r="RJ109"/>
      <c r="RK109"/>
      <c r="RL109"/>
    </row>
    <row r="110" spans="1:480" s="17" customFormat="1" ht="68.25" customHeight="1" x14ac:dyDescent="0.25">
      <c r="A110" s="44" t="s">
        <v>109</v>
      </c>
      <c r="B110" s="44" t="s">
        <v>123</v>
      </c>
      <c r="C110" s="44" t="s">
        <v>21</v>
      </c>
      <c r="D110" s="43" t="s">
        <v>146</v>
      </c>
      <c r="E110" s="43" t="s">
        <v>111</v>
      </c>
      <c r="F110" s="45" t="s">
        <v>20</v>
      </c>
      <c r="G110" s="42">
        <v>0</v>
      </c>
      <c r="H110" s="72" t="s">
        <v>15</v>
      </c>
      <c r="I110" s="42">
        <v>0</v>
      </c>
      <c r="J110" s="42">
        <v>1.1000000000000001</v>
      </c>
      <c r="K110" s="42">
        <v>0</v>
      </c>
      <c r="L110" s="42">
        <v>0</v>
      </c>
      <c r="M110" s="42">
        <v>50000</v>
      </c>
      <c r="N110" s="83"/>
      <c r="O110" s="83"/>
      <c r="P110" s="83"/>
      <c r="Q110" s="163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  <c r="QX110"/>
      <c r="QY110"/>
      <c r="QZ110"/>
      <c r="RA110"/>
      <c r="RB110"/>
      <c r="RC110"/>
      <c r="RD110"/>
      <c r="RE110"/>
      <c r="RF110"/>
      <c r="RG110"/>
      <c r="RH110"/>
      <c r="RI110"/>
      <c r="RJ110"/>
      <c r="RK110"/>
      <c r="RL110"/>
    </row>
    <row r="111" spans="1:480" s="17" customFormat="1" ht="73.5" customHeight="1" x14ac:dyDescent="0.25">
      <c r="A111" s="120" t="s">
        <v>15</v>
      </c>
      <c r="B111" s="120" t="s">
        <v>15</v>
      </c>
      <c r="C111" s="120" t="s">
        <v>15</v>
      </c>
      <c r="D111" s="121" t="s">
        <v>147</v>
      </c>
      <c r="E111" s="122" t="s">
        <v>119</v>
      </c>
      <c r="F111" s="123" t="s">
        <v>120</v>
      </c>
      <c r="G111" s="126">
        <f>G112+G113+G114+G115</f>
        <v>8040</v>
      </c>
      <c r="H111" s="141" t="s">
        <v>15</v>
      </c>
      <c r="I111" s="126">
        <f>I112+I113+I114+I115+I116+I117</f>
        <v>1565</v>
      </c>
      <c r="J111" s="126">
        <f>J112+J113+J114+J115+J116+J117</f>
        <v>0</v>
      </c>
      <c r="K111" s="126">
        <f>SUM(K112:K117)</f>
        <v>120189.07</v>
      </c>
      <c r="L111" s="126">
        <f>SUM(L112:L117)</f>
        <v>23141.96</v>
      </c>
      <c r="M111" s="126">
        <f>SUM(M112:M117)</f>
        <v>0</v>
      </c>
      <c r="N111" s="83"/>
      <c r="O111" s="83"/>
      <c r="P111" s="83"/>
      <c r="Q111" s="163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  <c r="QX111"/>
      <c r="QY111"/>
      <c r="QZ111"/>
      <c r="RA111"/>
      <c r="RB111"/>
      <c r="RC111"/>
      <c r="RD111"/>
      <c r="RE111"/>
      <c r="RF111"/>
      <c r="RG111"/>
      <c r="RH111"/>
      <c r="RI111"/>
      <c r="RJ111"/>
      <c r="RK111"/>
      <c r="RL111"/>
    </row>
    <row r="112" spans="1:480" ht="79.5" customHeight="1" x14ac:dyDescent="0.25">
      <c r="A112" s="44" t="s">
        <v>109</v>
      </c>
      <c r="B112" s="44" t="s">
        <v>123</v>
      </c>
      <c r="C112" s="44" t="s">
        <v>21</v>
      </c>
      <c r="D112" s="43" t="s">
        <v>148</v>
      </c>
      <c r="E112" s="43" t="s">
        <v>119</v>
      </c>
      <c r="F112" s="45" t="s">
        <v>120</v>
      </c>
      <c r="G112" s="42">
        <v>3710</v>
      </c>
      <c r="H112" s="147">
        <v>45290</v>
      </c>
      <c r="I112" s="42">
        <v>0</v>
      </c>
      <c r="J112" s="42">
        <v>0</v>
      </c>
      <c r="K112" s="202">
        <f>47276.39+46.79+580.36-50-95.76-433.13</f>
        <v>47324.65</v>
      </c>
      <c r="L112" s="42">
        <v>0</v>
      </c>
      <c r="M112" s="42">
        <v>0</v>
      </c>
      <c r="N112" s="83"/>
      <c r="O112" s="83"/>
      <c r="P112" s="83"/>
      <c r="R112" s="143"/>
    </row>
    <row r="113" spans="1:480" s="17" customFormat="1" ht="76.5" customHeight="1" x14ac:dyDescent="0.25">
      <c r="A113" s="44" t="s">
        <v>109</v>
      </c>
      <c r="B113" s="44" t="s">
        <v>123</v>
      </c>
      <c r="C113" s="44" t="s">
        <v>21</v>
      </c>
      <c r="D113" s="43" t="s">
        <v>149</v>
      </c>
      <c r="E113" s="43" t="s">
        <v>119</v>
      </c>
      <c r="F113" s="45" t="s">
        <v>120</v>
      </c>
      <c r="G113" s="42">
        <v>450</v>
      </c>
      <c r="H113" s="96">
        <v>45218</v>
      </c>
      <c r="I113" s="42">
        <v>0</v>
      </c>
      <c r="J113" s="42">
        <v>0</v>
      </c>
      <c r="K113" s="34">
        <v>12887.95</v>
      </c>
      <c r="L113" s="42">
        <v>0</v>
      </c>
      <c r="M113" s="42">
        <v>0</v>
      </c>
      <c r="N113" s="83"/>
      <c r="O113" s="83"/>
      <c r="P113" s="146"/>
      <c r="Q113" s="16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  <c r="QX113"/>
      <c r="QY113"/>
      <c r="QZ113"/>
      <c r="RA113"/>
      <c r="RB113"/>
      <c r="RC113"/>
      <c r="RD113"/>
      <c r="RE113"/>
      <c r="RF113"/>
      <c r="RG113"/>
      <c r="RH113"/>
      <c r="RI113"/>
      <c r="RJ113"/>
      <c r="RK113"/>
      <c r="RL113"/>
    </row>
    <row r="114" spans="1:480" s="17" customFormat="1" ht="63.75" customHeight="1" x14ac:dyDescent="0.25">
      <c r="A114" s="44" t="s">
        <v>109</v>
      </c>
      <c r="B114" s="44" t="s">
        <v>123</v>
      </c>
      <c r="C114" s="44" t="s">
        <v>21</v>
      </c>
      <c r="D114" s="43" t="s">
        <v>150</v>
      </c>
      <c r="E114" s="43" t="s">
        <v>119</v>
      </c>
      <c r="F114" s="45" t="s">
        <v>120</v>
      </c>
      <c r="G114" s="42">
        <v>1500</v>
      </c>
      <c r="H114" s="147">
        <v>45261</v>
      </c>
      <c r="I114" s="34">
        <v>0</v>
      </c>
      <c r="J114" s="34">
        <v>0</v>
      </c>
      <c r="K114" s="34">
        <v>33300.11</v>
      </c>
      <c r="L114" s="34">
        <v>0</v>
      </c>
      <c r="M114" s="42">
        <v>0</v>
      </c>
      <c r="N114" s="83"/>
      <c r="O114" s="83"/>
      <c r="P114" s="83"/>
      <c r="Q114" s="163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  <c r="QX114"/>
      <c r="QY114"/>
      <c r="QZ114"/>
      <c r="RA114"/>
      <c r="RB114"/>
      <c r="RC114"/>
      <c r="RD114"/>
      <c r="RE114"/>
      <c r="RF114"/>
      <c r="RG114"/>
      <c r="RH114"/>
      <c r="RI114"/>
      <c r="RJ114"/>
      <c r="RK114"/>
      <c r="RL114"/>
    </row>
    <row r="115" spans="1:480" s="17" customFormat="1" ht="81" customHeight="1" x14ac:dyDescent="0.25">
      <c r="A115" s="44" t="s">
        <v>109</v>
      </c>
      <c r="B115" s="44" t="s">
        <v>123</v>
      </c>
      <c r="C115" s="44" t="s">
        <v>21</v>
      </c>
      <c r="D115" s="43" t="s">
        <v>151</v>
      </c>
      <c r="E115" s="43" t="s">
        <v>119</v>
      </c>
      <c r="F115" s="45" t="s">
        <v>120</v>
      </c>
      <c r="G115" s="42">
        <v>2380</v>
      </c>
      <c r="H115" s="96">
        <v>45109</v>
      </c>
      <c r="I115" s="42">
        <v>0</v>
      </c>
      <c r="J115" s="42">
        <v>0</v>
      </c>
      <c r="K115" s="34">
        <v>26676.36</v>
      </c>
      <c r="L115" s="153">
        <v>0</v>
      </c>
      <c r="M115" s="42">
        <v>0</v>
      </c>
      <c r="N115" s="83"/>
      <c r="O115" s="83"/>
      <c r="P115" s="146"/>
      <c r="Q115" s="163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  <c r="QX115"/>
      <c r="QY115"/>
      <c r="QZ115"/>
      <c r="RA115"/>
      <c r="RB115"/>
      <c r="RC115"/>
      <c r="RD115"/>
      <c r="RE115"/>
      <c r="RF115"/>
      <c r="RG115"/>
      <c r="RH115"/>
      <c r="RI115"/>
      <c r="RJ115"/>
      <c r="RK115"/>
      <c r="RL115"/>
    </row>
    <row r="116" spans="1:480" s="17" customFormat="1" ht="58.5" customHeight="1" x14ac:dyDescent="0.25">
      <c r="A116" s="44" t="s">
        <v>109</v>
      </c>
      <c r="B116" s="44" t="s">
        <v>123</v>
      </c>
      <c r="C116" s="44" t="s">
        <v>21</v>
      </c>
      <c r="D116" s="43" t="s">
        <v>152</v>
      </c>
      <c r="E116" s="43" t="s">
        <v>119</v>
      </c>
      <c r="F116" s="45" t="s">
        <v>120</v>
      </c>
      <c r="G116" s="42">
        <v>0</v>
      </c>
      <c r="H116" s="72" t="s">
        <v>15</v>
      </c>
      <c r="I116" s="42">
        <v>690</v>
      </c>
      <c r="J116" s="42">
        <v>0</v>
      </c>
      <c r="K116" s="42">
        <v>0</v>
      </c>
      <c r="L116" s="42">
        <v>12141.96</v>
      </c>
      <c r="M116" s="42">
        <v>0</v>
      </c>
      <c r="N116" s="83"/>
      <c r="O116" s="83"/>
      <c r="P116" s="83"/>
      <c r="Q116" s="163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  <c r="JS116"/>
      <c r="JT116"/>
      <c r="JU116"/>
      <c r="JV116"/>
      <c r="JW116"/>
      <c r="JX116"/>
      <c r="JY116"/>
      <c r="JZ116"/>
      <c r="KA116"/>
      <c r="KB116"/>
      <c r="KC116"/>
      <c r="KD116"/>
      <c r="KE116"/>
      <c r="KF116"/>
      <c r="KG116"/>
      <c r="KH116"/>
      <c r="KI116"/>
      <c r="KJ116"/>
      <c r="KK116"/>
      <c r="KL116"/>
      <c r="KM116"/>
      <c r="KN116"/>
      <c r="KO116"/>
      <c r="KP116"/>
      <c r="KQ116"/>
      <c r="KR116"/>
      <c r="KS116"/>
      <c r="KT116"/>
      <c r="KU116"/>
      <c r="KV116"/>
      <c r="KW116"/>
      <c r="KX116"/>
      <c r="KY116"/>
      <c r="KZ116"/>
      <c r="LA116"/>
      <c r="LB116"/>
      <c r="LC116"/>
      <c r="LD116"/>
      <c r="LE116"/>
      <c r="LF116"/>
      <c r="LG116"/>
      <c r="LH116"/>
      <c r="LI116"/>
      <c r="LJ116"/>
      <c r="LK116"/>
      <c r="LL116"/>
      <c r="LM116"/>
      <c r="LN116"/>
      <c r="LO116"/>
      <c r="LP116"/>
      <c r="LQ116"/>
      <c r="LR116"/>
      <c r="LS116"/>
      <c r="LT116"/>
      <c r="LU116"/>
      <c r="LV116"/>
      <c r="LW116"/>
      <c r="LX116"/>
      <c r="LY116"/>
      <c r="LZ116"/>
      <c r="MA116"/>
      <c r="MB116"/>
      <c r="MC116"/>
      <c r="MD116"/>
      <c r="ME116"/>
      <c r="MF116"/>
      <c r="MG116"/>
      <c r="MH116"/>
      <c r="MI116"/>
      <c r="MJ116"/>
      <c r="MK116"/>
      <c r="ML116"/>
      <c r="MM116"/>
      <c r="MN116"/>
      <c r="MO116"/>
      <c r="MP116"/>
      <c r="MQ116"/>
      <c r="MR116"/>
      <c r="MS116"/>
      <c r="MT116"/>
      <c r="MU116"/>
      <c r="MV116"/>
      <c r="MW116"/>
      <c r="MX116"/>
      <c r="MY116"/>
      <c r="MZ116"/>
      <c r="NA116"/>
      <c r="NB116"/>
      <c r="NC116"/>
      <c r="ND116"/>
      <c r="NE116"/>
      <c r="NF116"/>
      <c r="NG116"/>
      <c r="NH116"/>
      <c r="NI116"/>
      <c r="NJ116"/>
      <c r="NK116"/>
      <c r="NL116"/>
      <c r="NM116"/>
      <c r="NN116"/>
      <c r="NO116"/>
      <c r="NP116"/>
      <c r="NQ116"/>
      <c r="NR116"/>
      <c r="NS116"/>
      <c r="NT116"/>
      <c r="NU116"/>
      <c r="NV116"/>
      <c r="NW116"/>
      <c r="NX116"/>
      <c r="NY116"/>
      <c r="NZ116"/>
      <c r="OA116"/>
      <c r="OB116"/>
      <c r="OC116"/>
      <c r="OD116"/>
      <c r="OE116"/>
      <c r="OF116"/>
      <c r="OG116"/>
      <c r="OH116"/>
      <c r="OI116"/>
      <c r="OJ116"/>
      <c r="OK116"/>
      <c r="OL116"/>
      <c r="OM116"/>
      <c r="ON116"/>
      <c r="OO116"/>
      <c r="OP116"/>
      <c r="OQ116"/>
      <c r="OR116"/>
      <c r="OS116"/>
      <c r="OT116"/>
      <c r="OU116"/>
      <c r="OV116"/>
      <c r="OW116"/>
      <c r="OX116"/>
      <c r="OY116"/>
      <c r="OZ116"/>
      <c r="PA116"/>
      <c r="PB116"/>
      <c r="PC116"/>
      <c r="PD116"/>
      <c r="PE116"/>
      <c r="PF116"/>
      <c r="PG116"/>
      <c r="PH116"/>
      <c r="PI116"/>
      <c r="PJ116"/>
      <c r="PK116"/>
      <c r="PL116"/>
      <c r="PM116"/>
      <c r="PN116"/>
      <c r="PO116"/>
      <c r="PP116"/>
      <c r="PQ116"/>
      <c r="PR116"/>
      <c r="PS116"/>
      <c r="PT116"/>
      <c r="PU116"/>
      <c r="PV116"/>
      <c r="PW116"/>
      <c r="PX116"/>
      <c r="PY116"/>
      <c r="PZ116"/>
      <c r="QA116"/>
      <c r="QB116"/>
      <c r="QC116"/>
      <c r="QD116"/>
      <c r="QE116"/>
      <c r="QF116"/>
      <c r="QG116"/>
      <c r="QH116"/>
      <c r="QI116"/>
      <c r="QJ116"/>
      <c r="QK116"/>
      <c r="QL116"/>
      <c r="QM116"/>
      <c r="QN116"/>
      <c r="QO116"/>
      <c r="QP116"/>
      <c r="QQ116"/>
      <c r="QR116"/>
      <c r="QS116"/>
      <c r="QT116"/>
      <c r="QU116"/>
      <c r="QV116"/>
      <c r="QW116"/>
      <c r="QX116"/>
      <c r="QY116"/>
      <c r="QZ116"/>
      <c r="RA116"/>
      <c r="RB116"/>
      <c r="RC116"/>
      <c r="RD116"/>
      <c r="RE116"/>
      <c r="RF116"/>
      <c r="RG116"/>
      <c r="RH116"/>
      <c r="RI116"/>
      <c r="RJ116"/>
      <c r="RK116"/>
      <c r="RL116"/>
    </row>
    <row r="117" spans="1:480" s="17" customFormat="1" ht="58.5" customHeight="1" x14ac:dyDescent="0.25">
      <c r="A117" s="44" t="s">
        <v>109</v>
      </c>
      <c r="B117" s="44" t="s">
        <v>123</v>
      </c>
      <c r="C117" s="44" t="s">
        <v>21</v>
      </c>
      <c r="D117" s="43" t="s">
        <v>153</v>
      </c>
      <c r="E117" s="43" t="s">
        <v>119</v>
      </c>
      <c r="F117" s="45" t="s">
        <v>120</v>
      </c>
      <c r="G117" s="42">
        <v>0</v>
      </c>
      <c r="H117" s="72" t="s">
        <v>15</v>
      </c>
      <c r="I117" s="42">
        <v>875</v>
      </c>
      <c r="J117" s="42">
        <v>0</v>
      </c>
      <c r="K117" s="42">
        <v>0</v>
      </c>
      <c r="L117" s="42">
        <v>11000</v>
      </c>
      <c r="M117" s="42">
        <v>0</v>
      </c>
      <c r="N117" s="83"/>
      <c r="O117" s="83"/>
      <c r="P117" s="83"/>
      <c r="Q117" s="163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  <c r="JS117"/>
      <c r="JT117"/>
      <c r="JU117"/>
      <c r="JV117"/>
      <c r="JW117"/>
      <c r="JX117"/>
      <c r="JY117"/>
      <c r="JZ117"/>
      <c r="KA117"/>
      <c r="KB117"/>
      <c r="KC117"/>
      <c r="KD117"/>
      <c r="KE117"/>
      <c r="KF117"/>
      <c r="KG117"/>
      <c r="KH117"/>
      <c r="KI117"/>
      <c r="KJ117"/>
      <c r="KK117"/>
      <c r="KL117"/>
      <c r="KM117"/>
      <c r="KN117"/>
      <c r="KO117"/>
      <c r="KP117"/>
      <c r="KQ117"/>
      <c r="KR117"/>
      <c r="KS117"/>
      <c r="KT117"/>
      <c r="KU117"/>
      <c r="KV117"/>
      <c r="KW117"/>
      <c r="KX117"/>
      <c r="KY117"/>
      <c r="KZ117"/>
      <c r="LA117"/>
      <c r="LB117"/>
      <c r="LC117"/>
      <c r="LD117"/>
      <c r="LE117"/>
      <c r="LF117"/>
      <c r="LG117"/>
      <c r="LH117"/>
      <c r="LI117"/>
      <c r="LJ117"/>
      <c r="LK117"/>
      <c r="LL117"/>
      <c r="LM117"/>
      <c r="LN117"/>
      <c r="LO117"/>
      <c r="LP117"/>
      <c r="LQ117"/>
      <c r="LR117"/>
      <c r="LS117"/>
      <c r="LT117"/>
      <c r="LU117"/>
      <c r="LV117"/>
      <c r="LW117"/>
      <c r="LX117"/>
      <c r="LY117"/>
      <c r="LZ117"/>
      <c r="MA117"/>
      <c r="MB117"/>
      <c r="MC117"/>
      <c r="MD117"/>
      <c r="ME117"/>
      <c r="MF117"/>
      <c r="MG117"/>
      <c r="MH117"/>
      <c r="MI117"/>
      <c r="MJ117"/>
      <c r="MK117"/>
      <c r="ML117"/>
      <c r="MM117"/>
      <c r="MN117"/>
      <c r="MO117"/>
      <c r="MP117"/>
      <c r="MQ117"/>
      <c r="MR117"/>
      <c r="MS117"/>
      <c r="MT117"/>
      <c r="MU117"/>
      <c r="MV117"/>
      <c r="MW117"/>
      <c r="MX117"/>
      <c r="MY117"/>
      <c r="MZ117"/>
      <c r="NA117"/>
      <c r="NB117"/>
      <c r="NC117"/>
      <c r="ND117"/>
      <c r="NE117"/>
      <c r="NF117"/>
      <c r="NG117"/>
      <c r="NH117"/>
      <c r="NI117"/>
      <c r="NJ117"/>
      <c r="NK117"/>
      <c r="NL117"/>
      <c r="NM117"/>
      <c r="NN117"/>
      <c r="NO117"/>
      <c r="NP117"/>
      <c r="NQ117"/>
      <c r="NR117"/>
      <c r="NS117"/>
      <c r="NT117"/>
      <c r="NU117"/>
      <c r="NV117"/>
      <c r="NW117"/>
      <c r="NX117"/>
      <c r="NY117"/>
      <c r="NZ117"/>
      <c r="OA117"/>
      <c r="OB117"/>
      <c r="OC117"/>
      <c r="OD117"/>
      <c r="OE117"/>
      <c r="OF117"/>
      <c r="OG117"/>
      <c r="OH117"/>
      <c r="OI117"/>
      <c r="OJ117"/>
      <c r="OK117"/>
      <c r="OL117"/>
      <c r="OM117"/>
      <c r="ON117"/>
      <c r="OO117"/>
      <c r="OP117"/>
      <c r="OQ117"/>
      <c r="OR117"/>
      <c r="OS117"/>
      <c r="OT117"/>
      <c r="OU117"/>
      <c r="OV117"/>
      <c r="OW117"/>
      <c r="OX117"/>
      <c r="OY117"/>
      <c r="OZ117"/>
      <c r="PA117"/>
      <c r="PB117"/>
      <c r="PC117"/>
      <c r="PD117"/>
      <c r="PE117"/>
      <c r="PF117"/>
      <c r="PG117"/>
      <c r="PH117"/>
      <c r="PI117"/>
      <c r="PJ117"/>
      <c r="PK117"/>
      <c r="PL117"/>
      <c r="PM117"/>
      <c r="PN117"/>
      <c r="PO117"/>
      <c r="PP117"/>
      <c r="PQ117"/>
      <c r="PR117"/>
      <c r="PS117"/>
      <c r="PT117"/>
      <c r="PU117"/>
      <c r="PV117"/>
      <c r="PW117"/>
      <c r="PX117"/>
      <c r="PY117"/>
      <c r="PZ117"/>
      <c r="QA117"/>
      <c r="QB117"/>
      <c r="QC117"/>
      <c r="QD117"/>
      <c r="QE117"/>
      <c r="QF117"/>
      <c r="QG117"/>
      <c r="QH117"/>
      <c r="QI117"/>
      <c r="QJ117"/>
      <c r="QK117"/>
      <c r="QL117"/>
      <c r="QM117"/>
      <c r="QN117"/>
      <c r="QO117"/>
      <c r="QP117"/>
      <c r="QQ117"/>
      <c r="QR117"/>
      <c r="QS117"/>
      <c r="QT117"/>
      <c r="QU117"/>
      <c r="QV117"/>
      <c r="QW117"/>
      <c r="QX117"/>
      <c r="QY117"/>
      <c r="QZ117"/>
      <c r="RA117"/>
      <c r="RB117"/>
      <c r="RC117"/>
      <c r="RD117"/>
      <c r="RE117"/>
      <c r="RF117"/>
      <c r="RG117"/>
      <c r="RH117"/>
      <c r="RI117"/>
      <c r="RJ117"/>
      <c r="RK117"/>
      <c r="RL117"/>
    </row>
    <row r="118" spans="1:480" s="17" customFormat="1" ht="58.5" customHeight="1" x14ac:dyDescent="0.25">
      <c r="A118" s="128" t="s">
        <v>15</v>
      </c>
      <c r="B118" s="128" t="s">
        <v>15</v>
      </c>
      <c r="C118" s="128" t="s">
        <v>15</v>
      </c>
      <c r="D118" s="129" t="s">
        <v>154</v>
      </c>
      <c r="E118" s="130" t="s">
        <v>111</v>
      </c>
      <c r="F118" s="131" t="s">
        <v>20</v>
      </c>
      <c r="G118" s="132">
        <f>G119+G120+G125+G121+G126+G127+G122+G123+G124+G138+G139+G128+G129+G130+G131+G134+G135</f>
        <v>4.1509999999999989</v>
      </c>
      <c r="H118" s="125" t="s">
        <v>15</v>
      </c>
      <c r="I118" s="133">
        <f>SUM(I119:I139)</f>
        <v>0.47</v>
      </c>
      <c r="J118" s="133">
        <f>SUM(J119:J139)</f>
        <v>0</v>
      </c>
      <c r="K118" s="133">
        <f>SUM(K119:K139)</f>
        <v>80059.5</v>
      </c>
      <c r="L118" s="133">
        <f>SUM(L119:L139)</f>
        <v>15936.619999999999</v>
      </c>
      <c r="M118" s="133">
        <f>SUM(M119:M139)</f>
        <v>0</v>
      </c>
      <c r="N118" s="83"/>
      <c r="O118" s="83"/>
      <c r="P118" s="83"/>
      <c r="Q118" s="163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  <c r="JS118"/>
      <c r="JT118"/>
      <c r="JU118"/>
      <c r="JV118"/>
      <c r="JW118"/>
      <c r="JX118"/>
      <c r="JY118"/>
      <c r="JZ118"/>
      <c r="KA118"/>
      <c r="KB118"/>
      <c r="KC118"/>
      <c r="KD118"/>
      <c r="KE118"/>
      <c r="KF118"/>
      <c r="KG118"/>
      <c r="KH118"/>
      <c r="KI118"/>
      <c r="KJ118"/>
      <c r="KK118"/>
      <c r="KL118"/>
      <c r="KM118"/>
      <c r="KN118"/>
      <c r="KO118"/>
      <c r="KP118"/>
      <c r="KQ118"/>
      <c r="KR118"/>
      <c r="KS118"/>
      <c r="KT118"/>
      <c r="KU118"/>
      <c r="KV118"/>
      <c r="KW118"/>
      <c r="KX118"/>
      <c r="KY118"/>
      <c r="KZ118"/>
      <c r="LA118"/>
      <c r="LB118"/>
      <c r="LC118"/>
      <c r="LD118"/>
      <c r="LE118"/>
      <c r="LF118"/>
      <c r="LG118"/>
      <c r="LH118"/>
      <c r="LI118"/>
      <c r="LJ118"/>
      <c r="LK118"/>
      <c r="LL118"/>
      <c r="LM118"/>
      <c r="LN118"/>
      <c r="LO118"/>
      <c r="LP118"/>
      <c r="LQ118"/>
      <c r="LR118"/>
      <c r="LS118"/>
      <c r="LT118"/>
      <c r="LU118"/>
      <c r="LV118"/>
      <c r="LW118"/>
      <c r="LX118"/>
      <c r="LY118"/>
      <c r="LZ118"/>
      <c r="MA118"/>
      <c r="MB118"/>
      <c r="MC118"/>
      <c r="MD118"/>
      <c r="ME118"/>
      <c r="MF118"/>
      <c r="MG118"/>
      <c r="MH118"/>
      <c r="MI118"/>
      <c r="MJ118"/>
      <c r="MK118"/>
      <c r="ML118"/>
      <c r="MM118"/>
      <c r="MN118"/>
      <c r="MO118"/>
      <c r="MP118"/>
      <c r="MQ118"/>
      <c r="MR118"/>
      <c r="MS118"/>
      <c r="MT118"/>
      <c r="MU118"/>
      <c r="MV118"/>
      <c r="MW118"/>
      <c r="MX118"/>
      <c r="MY118"/>
      <c r="MZ118"/>
      <c r="NA118"/>
      <c r="NB118"/>
      <c r="NC118"/>
      <c r="ND118"/>
      <c r="NE118"/>
      <c r="NF118"/>
      <c r="NG118"/>
      <c r="NH118"/>
      <c r="NI118"/>
      <c r="NJ118"/>
      <c r="NK118"/>
      <c r="NL118"/>
      <c r="NM118"/>
      <c r="NN118"/>
      <c r="NO118"/>
      <c r="NP118"/>
      <c r="NQ118"/>
      <c r="NR118"/>
      <c r="NS118"/>
      <c r="NT118"/>
      <c r="NU118"/>
      <c r="NV118"/>
      <c r="NW118"/>
      <c r="NX118"/>
      <c r="NY118"/>
      <c r="NZ118"/>
      <c r="OA118"/>
      <c r="OB118"/>
      <c r="OC118"/>
      <c r="OD118"/>
      <c r="OE118"/>
      <c r="OF118"/>
      <c r="OG118"/>
      <c r="OH118"/>
      <c r="OI118"/>
      <c r="OJ118"/>
      <c r="OK118"/>
      <c r="OL118"/>
      <c r="OM118"/>
      <c r="ON118"/>
      <c r="OO118"/>
      <c r="OP118"/>
      <c r="OQ118"/>
      <c r="OR118"/>
      <c r="OS118"/>
      <c r="OT118"/>
      <c r="OU118"/>
      <c r="OV118"/>
      <c r="OW118"/>
      <c r="OX118"/>
      <c r="OY118"/>
      <c r="OZ118"/>
      <c r="PA118"/>
      <c r="PB118"/>
      <c r="PC118"/>
      <c r="PD118"/>
      <c r="PE118"/>
      <c r="PF118"/>
      <c r="PG118"/>
      <c r="PH118"/>
      <c r="PI118"/>
      <c r="PJ118"/>
      <c r="PK118"/>
      <c r="PL118"/>
      <c r="PM118"/>
      <c r="PN118"/>
      <c r="PO118"/>
      <c r="PP118"/>
      <c r="PQ118"/>
      <c r="PR118"/>
      <c r="PS118"/>
      <c r="PT118"/>
      <c r="PU118"/>
      <c r="PV118"/>
      <c r="PW118"/>
      <c r="PX118"/>
      <c r="PY118"/>
      <c r="PZ118"/>
      <c r="QA118"/>
      <c r="QB118"/>
      <c r="QC118"/>
      <c r="QD118"/>
      <c r="QE118"/>
      <c r="QF118"/>
      <c r="QG118"/>
      <c r="QH118"/>
      <c r="QI118"/>
      <c r="QJ118"/>
      <c r="QK118"/>
      <c r="QL118"/>
      <c r="QM118"/>
      <c r="QN118"/>
      <c r="QO118"/>
      <c r="QP118"/>
      <c r="QQ118"/>
      <c r="QR118"/>
      <c r="QS118"/>
      <c r="QT118"/>
      <c r="QU118"/>
      <c r="QV118"/>
      <c r="QW118"/>
      <c r="QX118"/>
      <c r="QY118"/>
      <c r="QZ118"/>
      <c r="RA118"/>
      <c r="RB118"/>
      <c r="RC118"/>
      <c r="RD118"/>
      <c r="RE118"/>
      <c r="RF118"/>
      <c r="RG118"/>
      <c r="RH118"/>
      <c r="RI118"/>
      <c r="RJ118"/>
      <c r="RK118"/>
      <c r="RL118"/>
    </row>
    <row r="119" spans="1:480" ht="81" customHeight="1" x14ac:dyDescent="0.25">
      <c r="A119" s="44" t="s">
        <v>109</v>
      </c>
      <c r="B119" s="44" t="s">
        <v>123</v>
      </c>
      <c r="C119" s="44" t="s">
        <v>21</v>
      </c>
      <c r="D119" s="97" t="s">
        <v>155</v>
      </c>
      <c r="E119" s="43" t="s">
        <v>111</v>
      </c>
      <c r="F119" s="45" t="s">
        <v>20</v>
      </c>
      <c r="G119" s="42">
        <v>0.12</v>
      </c>
      <c r="H119" s="48">
        <v>45261</v>
      </c>
      <c r="I119" s="42">
        <v>0</v>
      </c>
      <c r="J119" s="98">
        <v>0</v>
      </c>
      <c r="K119" s="183">
        <v>1516.53</v>
      </c>
      <c r="L119" s="100">
        <v>0</v>
      </c>
      <c r="M119" s="42">
        <v>0</v>
      </c>
      <c r="N119" s="83"/>
      <c r="O119" s="83"/>
      <c r="P119" s="83"/>
      <c r="R119" s="142"/>
    </row>
    <row r="120" spans="1:480" s="36" customFormat="1" ht="90" customHeight="1" x14ac:dyDescent="0.25">
      <c r="A120" s="44" t="s">
        <v>109</v>
      </c>
      <c r="B120" s="44" t="s">
        <v>123</v>
      </c>
      <c r="C120" s="44" t="s">
        <v>21</v>
      </c>
      <c r="D120" s="97" t="s">
        <v>156</v>
      </c>
      <c r="E120" s="43" t="s">
        <v>111</v>
      </c>
      <c r="F120" s="45" t="s">
        <v>20</v>
      </c>
      <c r="G120" s="42">
        <v>0.37</v>
      </c>
      <c r="H120" s="48">
        <v>45261</v>
      </c>
      <c r="I120" s="42">
        <v>0</v>
      </c>
      <c r="J120" s="98">
        <v>0</v>
      </c>
      <c r="K120" s="183">
        <v>3667.34</v>
      </c>
      <c r="L120" s="100">
        <v>0</v>
      </c>
      <c r="M120" s="42">
        <v>0</v>
      </c>
      <c r="N120" s="83"/>
      <c r="O120" s="83"/>
      <c r="P120" s="83"/>
      <c r="Q120" s="264"/>
    </row>
    <row r="121" spans="1:480" s="36" customFormat="1" ht="100.5" customHeight="1" x14ac:dyDescent="0.25">
      <c r="A121" s="44" t="s">
        <v>109</v>
      </c>
      <c r="B121" s="44" t="s">
        <v>123</v>
      </c>
      <c r="C121" s="44" t="s">
        <v>21</v>
      </c>
      <c r="D121" s="101" t="s">
        <v>157</v>
      </c>
      <c r="E121" s="43" t="s">
        <v>111</v>
      </c>
      <c r="F121" s="45" t="s">
        <v>20</v>
      </c>
      <c r="G121" s="102">
        <v>0.4</v>
      </c>
      <c r="H121" s="48">
        <v>45261</v>
      </c>
      <c r="I121" s="42">
        <v>0</v>
      </c>
      <c r="J121" s="98">
        <v>0</v>
      </c>
      <c r="K121" s="183">
        <v>7663.34</v>
      </c>
      <c r="L121" s="100">
        <v>0</v>
      </c>
      <c r="M121" s="42">
        <v>0</v>
      </c>
      <c r="N121" s="83"/>
      <c r="O121" s="83"/>
      <c r="P121" s="83"/>
      <c r="Q121" s="264"/>
    </row>
    <row r="122" spans="1:480" s="36" customFormat="1" ht="85.5" customHeight="1" x14ac:dyDescent="0.25">
      <c r="A122" s="44" t="s">
        <v>109</v>
      </c>
      <c r="B122" s="44" t="s">
        <v>123</v>
      </c>
      <c r="C122" s="44" t="s">
        <v>21</v>
      </c>
      <c r="D122" s="101" t="s">
        <v>158</v>
      </c>
      <c r="E122" s="43" t="s">
        <v>111</v>
      </c>
      <c r="F122" s="45" t="s">
        <v>20</v>
      </c>
      <c r="G122" s="103">
        <v>0.19500000000000001</v>
      </c>
      <c r="H122" s="48">
        <v>45261</v>
      </c>
      <c r="I122" s="42">
        <v>0</v>
      </c>
      <c r="J122" s="98">
        <v>0</v>
      </c>
      <c r="K122" s="183">
        <v>1962.21</v>
      </c>
      <c r="L122" s="100">
        <v>0</v>
      </c>
      <c r="M122" s="42">
        <v>0</v>
      </c>
      <c r="N122" s="83"/>
      <c r="O122" s="83"/>
      <c r="P122" s="83"/>
      <c r="Q122" s="264"/>
    </row>
    <row r="123" spans="1:480" s="36" customFormat="1" ht="96" customHeight="1" x14ac:dyDescent="0.25">
      <c r="A123" s="44" t="s">
        <v>109</v>
      </c>
      <c r="B123" s="44" t="s">
        <v>123</v>
      </c>
      <c r="C123" s="44" t="s">
        <v>21</v>
      </c>
      <c r="D123" s="101" t="s">
        <v>159</v>
      </c>
      <c r="E123" s="43" t="s">
        <v>111</v>
      </c>
      <c r="F123" s="45" t="s">
        <v>20</v>
      </c>
      <c r="G123" s="103">
        <v>7.0000000000000007E-2</v>
      </c>
      <c r="H123" s="48">
        <v>45261</v>
      </c>
      <c r="I123" s="42">
        <v>0</v>
      </c>
      <c r="J123" s="98">
        <v>0</v>
      </c>
      <c r="K123" s="183">
        <v>3348.32</v>
      </c>
      <c r="L123" s="100">
        <v>0</v>
      </c>
      <c r="M123" s="42">
        <v>0</v>
      </c>
      <c r="N123" s="83"/>
      <c r="O123" s="83"/>
      <c r="P123" s="83"/>
      <c r="Q123" s="264"/>
    </row>
    <row r="124" spans="1:480" s="36" customFormat="1" ht="70.5" customHeight="1" x14ac:dyDescent="0.25">
      <c r="A124" s="44" t="s">
        <v>109</v>
      </c>
      <c r="B124" s="44" t="s">
        <v>123</v>
      </c>
      <c r="C124" s="44" t="s">
        <v>21</v>
      </c>
      <c r="D124" s="101" t="s">
        <v>160</v>
      </c>
      <c r="E124" s="43" t="s">
        <v>111</v>
      </c>
      <c r="F124" s="45" t="s">
        <v>20</v>
      </c>
      <c r="G124" s="103">
        <v>0.4</v>
      </c>
      <c r="H124" s="48">
        <v>45261</v>
      </c>
      <c r="I124" s="42">
        <v>0</v>
      </c>
      <c r="J124" s="98">
        <v>0</v>
      </c>
      <c r="K124" s="183">
        <v>4017.86</v>
      </c>
      <c r="L124" s="100">
        <v>0</v>
      </c>
      <c r="M124" s="42">
        <v>0</v>
      </c>
      <c r="N124" s="83"/>
      <c r="O124" s="83"/>
      <c r="P124" s="83"/>
      <c r="Q124" s="264"/>
    </row>
    <row r="125" spans="1:480" s="36" customFormat="1" ht="78" customHeight="1" x14ac:dyDescent="0.25">
      <c r="A125" s="44" t="s">
        <v>109</v>
      </c>
      <c r="B125" s="44" t="s">
        <v>123</v>
      </c>
      <c r="C125" s="44" t="s">
        <v>21</v>
      </c>
      <c r="D125" s="97" t="s">
        <v>161</v>
      </c>
      <c r="E125" s="43" t="s">
        <v>111</v>
      </c>
      <c r="F125" s="45" t="s">
        <v>20</v>
      </c>
      <c r="G125" s="42">
        <v>0.45</v>
      </c>
      <c r="H125" s="38">
        <v>45108</v>
      </c>
      <c r="I125" s="34">
        <v>0</v>
      </c>
      <c r="J125" s="187">
        <v>0</v>
      </c>
      <c r="K125" s="188">
        <v>6686.52</v>
      </c>
      <c r="L125" s="80">
        <v>0</v>
      </c>
      <c r="M125" s="42">
        <v>0</v>
      </c>
      <c r="N125" s="83"/>
      <c r="O125" s="83"/>
      <c r="P125" s="83"/>
      <c r="Q125" s="264"/>
    </row>
    <row r="126" spans="1:480" s="37" customFormat="1" ht="77.25" customHeight="1" x14ac:dyDescent="0.25">
      <c r="A126" s="44" t="s">
        <v>109</v>
      </c>
      <c r="B126" s="44" t="s">
        <v>123</v>
      </c>
      <c r="C126" s="44" t="s">
        <v>21</v>
      </c>
      <c r="D126" s="101" t="s">
        <v>162</v>
      </c>
      <c r="E126" s="43" t="s">
        <v>111</v>
      </c>
      <c r="F126" s="45" t="s">
        <v>20</v>
      </c>
      <c r="G126" s="102">
        <v>0.86</v>
      </c>
      <c r="H126" s="48">
        <v>45261</v>
      </c>
      <c r="I126" s="42">
        <v>0</v>
      </c>
      <c r="J126" s="42">
        <v>0</v>
      </c>
      <c r="K126" s="182">
        <v>14673.07</v>
      </c>
      <c r="L126" s="42">
        <v>0</v>
      </c>
      <c r="M126" s="42">
        <v>0</v>
      </c>
      <c r="N126" s="83"/>
      <c r="O126" s="83"/>
      <c r="P126" s="83"/>
      <c r="Q126" s="163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  <c r="AO126" s="36"/>
      <c r="AP126" s="36"/>
      <c r="AQ126" s="36"/>
      <c r="AR126" s="36"/>
      <c r="AS126" s="36"/>
      <c r="AT126" s="36"/>
      <c r="AU126" s="36"/>
      <c r="AV126" s="36"/>
      <c r="AW126" s="36"/>
      <c r="AX126" s="36"/>
      <c r="AY126" s="36"/>
      <c r="AZ126" s="36"/>
      <c r="BA126" s="36"/>
      <c r="BB126" s="36"/>
      <c r="BC126" s="36"/>
      <c r="BD126" s="36"/>
      <c r="BE126" s="36"/>
      <c r="BF126" s="36"/>
      <c r="BG126" s="36"/>
      <c r="BH126" s="36"/>
      <c r="BI126" s="36"/>
      <c r="BJ126" s="36"/>
      <c r="BK126" s="36"/>
      <c r="BL126" s="36"/>
      <c r="BM126" s="36"/>
      <c r="BN126" s="36"/>
      <c r="BO126" s="36"/>
      <c r="BP126" s="36"/>
      <c r="BQ126" s="36"/>
      <c r="BR126" s="36"/>
      <c r="BS126" s="36"/>
      <c r="BT126" s="36"/>
      <c r="BU126" s="36"/>
      <c r="BV126" s="36"/>
      <c r="BW126" s="36"/>
      <c r="BX126" s="36"/>
      <c r="BY126" s="36"/>
      <c r="BZ126" s="36"/>
      <c r="CA126" s="36"/>
      <c r="CB126" s="36"/>
      <c r="CC126" s="36"/>
      <c r="CD126" s="36"/>
      <c r="CE126" s="36"/>
      <c r="CF126" s="36"/>
      <c r="CG126" s="36"/>
      <c r="CH126" s="36"/>
      <c r="CI126" s="36"/>
      <c r="CJ126" s="36"/>
      <c r="CK126" s="36"/>
      <c r="CL126" s="36"/>
      <c r="CM126" s="36"/>
      <c r="CN126" s="36"/>
      <c r="CO126" s="36"/>
      <c r="CP126" s="36"/>
      <c r="CQ126" s="36"/>
      <c r="CR126" s="36"/>
      <c r="CS126" s="36"/>
      <c r="CT126" s="36"/>
      <c r="CU126" s="36"/>
      <c r="CV126" s="36"/>
      <c r="CW126" s="36"/>
      <c r="CX126" s="36"/>
      <c r="CY126" s="36"/>
      <c r="CZ126" s="36"/>
      <c r="DA126" s="36"/>
      <c r="DB126" s="36"/>
      <c r="DC126" s="36"/>
      <c r="DD126" s="36"/>
      <c r="DE126" s="36"/>
      <c r="DF126" s="36"/>
      <c r="DG126" s="36"/>
      <c r="DH126" s="36"/>
      <c r="DI126" s="36"/>
      <c r="DJ126" s="36"/>
      <c r="DK126" s="36"/>
      <c r="DL126" s="36"/>
      <c r="DM126" s="36"/>
      <c r="DN126" s="36"/>
      <c r="DO126" s="36"/>
      <c r="DP126" s="36"/>
      <c r="DQ126" s="36"/>
      <c r="DR126" s="36"/>
      <c r="DS126" s="36"/>
      <c r="DT126" s="36"/>
      <c r="DU126" s="36"/>
      <c r="DV126" s="36"/>
      <c r="DW126" s="36"/>
      <c r="DX126" s="36"/>
      <c r="DY126" s="36"/>
      <c r="DZ126" s="36"/>
      <c r="EA126" s="36"/>
      <c r="EB126" s="36"/>
      <c r="EC126" s="36"/>
      <c r="ED126" s="36"/>
      <c r="EE126" s="36"/>
      <c r="EF126" s="36"/>
      <c r="EG126" s="36"/>
      <c r="EH126" s="36"/>
      <c r="EI126" s="36"/>
      <c r="EJ126" s="36"/>
      <c r="EK126" s="36"/>
      <c r="EL126" s="36"/>
      <c r="EM126" s="36"/>
      <c r="EN126" s="36"/>
      <c r="EO126" s="36"/>
      <c r="EP126" s="36"/>
      <c r="EQ126" s="36"/>
      <c r="ER126" s="36"/>
      <c r="ES126" s="36"/>
      <c r="ET126" s="36"/>
      <c r="EU126" s="36"/>
      <c r="EV126" s="36"/>
      <c r="EW126" s="36"/>
      <c r="EX126" s="36"/>
      <c r="EY126" s="36"/>
      <c r="EZ126" s="36"/>
      <c r="FA126" s="36"/>
      <c r="FB126" s="36"/>
      <c r="FC126" s="36"/>
      <c r="FD126" s="36"/>
      <c r="FE126" s="36"/>
      <c r="FF126" s="36"/>
      <c r="FG126" s="36"/>
      <c r="FH126" s="36"/>
      <c r="FI126" s="36"/>
      <c r="FJ126" s="36"/>
      <c r="FK126" s="36"/>
      <c r="FL126" s="36"/>
      <c r="FM126" s="36"/>
      <c r="FN126" s="36"/>
      <c r="FO126" s="36"/>
      <c r="FP126" s="36"/>
      <c r="FQ126" s="36"/>
      <c r="FR126" s="36"/>
      <c r="FS126" s="36"/>
      <c r="FT126" s="36"/>
      <c r="FU126" s="36"/>
      <c r="FV126" s="36"/>
      <c r="FW126" s="36"/>
      <c r="FX126" s="36"/>
      <c r="FY126" s="36"/>
      <c r="FZ126" s="36"/>
      <c r="GA126" s="36"/>
      <c r="GB126" s="36"/>
      <c r="GC126" s="36"/>
      <c r="GD126" s="36"/>
      <c r="GE126" s="36"/>
      <c r="GF126" s="36"/>
      <c r="GG126" s="36"/>
      <c r="GH126" s="36"/>
      <c r="GI126" s="36"/>
      <c r="GJ126" s="36"/>
      <c r="GK126" s="36"/>
      <c r="GL126" s="36"/>
      <c r="GM126" s="36"/>
      <c r="GN126" s="36"/>
      <c r="GO126" s="36"/>
      <c r="GP126" s="36"/>
      <c r="GQ126" s="36"/>
      <c r="GR126" s="36"/>
      <c r="GS126" s="36"/>
      <c r="GT126" s="36"/>
      <c r="GU126" s="36"/>
      <c r="GV126" s="36"/>
      <c r="GW126" s="36"/>
      <c r="GX126" s="36"/>
      <c r="GY126" s="36"/>
      <c r="GZ126" s="36"/>
      <c r="HA126" s="36"/>
      <c r="HB126" s="36"/>
      <c r="HC126" s="36"/>
      <c r="HD126" s="36"/>
      <c r="HE126" s="36"/>
      <c r="HF126" s="36"/>
      <c r="HG126" s="36"/>
      <c r="HH126" s="36"/>
      <c r="HI126" s="36"/>
      <c r="HJ126" s="36"/>
      <c r="HK126" s="36"/>
      <c r="HL126" s="36"/>
      <c r="HM126" s="36"/>
      <c r="HN126" s="36"/>
      <c r="HO126" s="36"/>
      <c r="HP126" s="36"/>
      <c r="HQ126" s="36"/>
      <c r="HR126" s="36"/>
      <c r="HS126" s="36"/>
      <c r="HT126" s="36"/>
      <c r="HU126" s="36"/>
      <c r="HV126" s="36"/>
      <c r="HW126" s="36"/>
      <c r="HX126" s="36"/>
      <c r="HY126" s="36"/>
      <c r="HZ126" s="36"/>
      <c r="IA126" s="36"/>
      <c r="IB126" s="36"/>
      <c r="IC126" s="36"/>
      <c r="ID126" s="36"/>
      <c r="IE126" s="36"/>
      <c r="IF126" s="36"/>
      <c r="IG126" s="36"/>
      <c r="IH126" s="36"/>
      <c r="II126" s="36"/>
      <c r="IJ126" s="36"/>
      <c r="IK126" s="36"/>
      <c r="IL126" s="36"/>
      <c r="IM126" s="36"/>
      <c r="IN126" s="36"/>
      <c r="IO126" s="36"/>
      <c r="IP126" s="36"/>
      <c r="IQ126" s="36"/>
      <c r="IR126" s="36"/>
      <c r="IS126" s="36"/>
      <c r="IT126" s="36"/>
      <c r="IU126" s="36"/>
      <c r="IV126" s="36"/>
      <c r="IW126" s="36"/>
      <c r="IX126" s="36"/>
      <c r="IY126" s="36"/>
      <c r="IZ126" s="36"/>
      <c r="JA126" s="36"/>
      <c r="JB126" s="36"/>
      <c r="JC126" s="36"/>
      <c r="JD126" s="36"/>
      <c r="JE126" s="36"/>
      <c r="JF126" s="36"/>
      <c r="JG126" s="36"/>
      <c r="JH126" s="36"/>
      <c r="JI126" s="36"/>
      <c r="JJ126" s="36"/>
      <c r="JK126" s="36"/>
      <c r="JL126" s="36"/>
      <c r="JM126" s="36"/>
      <c r="JN126" s="36"/>
      <c r="JO126" s="36"/>
      <c r="JP126" s="36"/>
      <c r="JQ126" s="36"/>
      <c r="JR126" s="36"/>
      <c r="JS126" s="36"/>
      <c r="JT126" s="36"/>
      <c r="JU126" s="36"/>
      <c r="JV126" s="36"/>
      <c r="JW126" s="36"/>
      <c r="JX126" s="36"/>
      <c r="JY126" s="36"/>
      <c r="JZ126" s="36"/>
      <c r="KA126" s="36"/>
      <c r="KB126" s="36"/>
      <c r="KC126" s="36"/>
      <c r="KD126" s="36"/>
      <c r="KE126" s="36"/>
      <c r="KF126" s="36"/>
      <c r="KG126" s="36"/>
      <c r="KH126" s="36"/>
      <c r="KI126" s="36"/>
      <c r="KJ126" s="36"/>
      <c r="KK126" s="36"/>
      <c r="KL126" s="36"/>
      <c r="KM126" s="36"/>
      <c r="KN126" s="36"/>
      <c r="KO126" s="36"/>
      <c r="KP126" s="36"/>
      <c r="KQ126" s="36"/>
      <c r="KR126" s="36"/>
      <c r="KS126" s="36"/>
      <c r="KT126" s="36"/>
      <c r="KU126" s="36"/>
      <c r="KV126" s="36"/>
      <c r="KW126" s="36"/>
      <c r="KX126" s="36"/>
      <c r="KY126" s="36"/>
      <c r="KZ126" s="36"/>
      <c r="LA126" s="36"/>
      <c r="LB126" s="36"/>
      <c r="LC126" s="36"/>
      <c r="LD126" s="36"/>
      <c r="LE126" s="36"/>
      <c r="LF126" s="36"/>
      <c r="LG126" s="36"/>
      <c r="LH126" s="36"/>
      <c r="LI126" s="36"/>
      <c r="LJ126" s="36"/>
      <c r="LK126" s="36"/>
      <c r="LL126" s="36"/>
      <c r="LM126" s="36"/>
      <c r="LN126" s="36"/>
      <c r="LO126" s="36"/>
      <c r="LP126" s="36"/>
      <c r="LQ126" s="36"/>
      <c r="LR126" s="36"/>
      <c r="LS126" s="36"/>
      <c r="LT126" s="36"/>
      <c r="LU126" s="36"/>
      <c r="LV126" s="36"/>
      <c r="LW126" s="36"/>
      <c r="LX126" s="36"/>
      <c r="LY126" s="36"/>
      <c r="LZ126" s="36"/>
      <c r="MA126" s="36"/>
      <c r="MB126" s="36"/>
      <c r="MC126" s="36"/>
      <c r="MD126" s="36"/>
      <c r="ME126" s="36"/>
      <c r="MF126" s="36"/>
      <c r="MG126" s="36"/>
      <c r="MH126" s="36"/>
      <c r="MI126" s="36"/>
      <c r="MJ126" s="36"/>
      <c r="MK126" s="36"/>
      <c r="ML126" s="36"/>
      <c r="MM126" s="36"/>
      <c r="MN126" s="36"/>
      <c r="MO126" s="36"/>
      <c r="MP126" s="36"/>
      <c r="MQ126" s="36"/>
      <c r="MR126" s="36"/>
      <c r="MS126" s="36"/>
      <c r="MT126" s="36"/>
      <c r="MU126" s="36"/>
      <c r="MV126" s="36"/>
      <c r="MW126" s="36"/>
      <c r="MX126" s="36"/>
      <c r="MY126" s="36"/>
      <c r="MZ126" s="36"/>
      <c r="NA126" s="36"/>
      <c r="NB126" s="36"/>
      <c r="NC126" s="36"/>
      <c r="ND126" s="36"/>
      <c r="NE126" s="36"/>
      <c r="NF126" s="36"/>
      <c r="NG126" s="36"/>
      <c r="NH126" s="36"/>
      <c r="NI126" s="36"/>
      <c r="NJ126" s="36"/>
      <c r="NK126" s="36"/>
      <c r="NL126" s="36"/>
      <c r="NM126" s="36"/>
      <c r="NN126" s="36"/>
      <c r="NO126" s="36"/>
      <c r="NP126" s="36"/>
      <c r="NQ126" s="36"/>
      <c r="NR126" s="36"/>
      <c r="NS126" s="36"/>
      <c r="NT126" s="36"/>
      <c r="NU126" s="36"/>
      <c r="NV126" s="36"/>
      <c r="NW126" s="36"/>
      <c r="NX126" s="36"/>
      <c r="NY126" s="36"/>
      <c r="NZ126" s="36"/>
      <c r="OA126" s="36"/>
      <c r="OB126" s="36"/>
      <c r="OC126" s="36"/>
      <c r="OD126" s="36"/>
      <c r="OE126" s="36"/>
      <c r="OF126" s="36"/>
      <c r="OG126" s="36"/>
      <c r="OH126" s="36"/>
      <c r="OI126" s="36"/>
      <c r="OJ126" s="36"/>
      <c r="OK126" s="36"/>
      <c r="OL126" s="36"/>
      <c r="OM126" s="36"/>
      <c r="ON126" s="36"/>
      <c r="OO126" s="36"/>
      <c r="OP126" s="36"/>
      <c r="OQ126" s="36"/>
      <c r="OR126" s="36"/>
      <c r="OS126" s="36"/>
      <c r="OT126" s="36"/>
      <c r="OU126" s="36"/>
      <c r="OV126" s="36"/>
      <c r="OW126" s="36"/>
      <c r="OX126" s="36"/>
      <c r="OY126" s="36"/>
      <c r="OZ126" s="36"/>
      <c r="PA126" s="36"/>
      <c r="PB126" s="36"/>
      <c r="PC126" s="36"/>
      <c r="PD126" s="36"/>
      <c r="PE126" s="36"/>
      <c r="PF126" s="36"/>
      <c r="PG126" s="36"/>
      <c r="PH126" s="36"/>
      <c r="PI126" s="36"/>
      <c r="PJ126" s="36"/>
      <c r="PK126" s="36"/>
      <c r="PL126" s="36"/>
      <c r="PM126" s="36"/>
      <c r="PN126" s="36"/>
      <c r="PO126" s="36"/>
      <c r="PP126" s="36"/>
      <c r="PQ126" s="36"/>
      <c r="PR126" s="36"/>
      <c r="PS126" s="36"/>
      <c r="PT126" s="36"/>
      <c r="PU126" s="36"/>
      <c r="PV126" s="36"/>
      <c r="PW126" s="36"/>
      <c r="PX126" s="36"/>
      <c r="PY126" s="36"/>
      <c r="PZ126" s="36"/>
      <c r="QA126" s="36"/>
      <c r="QB126" s="36"/>
      <c r="QC126" s="36"/>
      <c r="QD126" s="36"/>
      <c r="QE126" s="36"/>
      <c r="QF126" s="36"/>
      <c r="QG126" s="36"/>
      <c r="QH126" s="36"/>
      <c r="QI126" s="36"/>
      <c r="QJ126" s="36"/>
      <c r="QK126" s="36"/>
      <c r="QL126" s="36"/>
      <c r="QM126" s="36"/>
      <c r="QN126" s="36"/>
      <c r="QO126" s="36"/>
      <c r="QP126" s="36"/>
      <c r="QQ126" s="36"/>
      <c r="QR126" s="36"/>
      <c r="QS126" s="36"/>
      <c r="QT126" s="36"/>
      <c r="QU126" s="36"/>
      <c r="QV126" s="36"/>
      <c r="QW126" s="36"/>
      <c r="QX126" s="36"/>
      <c r="QY126" s="36"/>
      <c r="QZ126" s="36"/>
      <c r="RA126" s="36"/>
      <c r="RB126" s="36"/>
      <c r="RC126" s="36"/>
      <c r="RD126" s="36"/>
      <c r="RE126" s="36"/>
      <c r="RF126" s="36"/>
      <c r="RG126" s="36"/>
      <c r="RH126" s="36"/>
      <c r="RI126" s="36"/>
      <c r="RJ126" s="36"/>
      <c r="RK126" s="36"/>
      <c r="RL126" s="36"/>
    </row>
    <row r="127" spans="1:480" s="37" customFormat="1" ht="83.25" customHeight="1" x14ac:dyDescent="0.25">
      <c r="A127" s="44" t="s">
        <v>109</v>
      </c>
      <c r="B127" s="44" t="s">
        <v>123</v>
      </c>
      <c r="C127" s="44" t="s">
        <v>21</v>
      </c>
      <c r="D127" s="101" t="s">
        <v>163</v>
      </c>
      <c r="E127" s="43" t="s">
        <v>111</v>
      </c>
      <c r="F127" s="45" t="s">
        <v>20</v>
      </c>
      <c r="G127" s="102">
        <v>0.4</v>
      </c>
      <c r="H127" s="147">
        <v>45231</v>
      </c>
      <c r="I127" s="42">
        <v>0</v>
      </c>
      <c r="J127" s="42">
        <v>0</v>
      </c>
      <c r="K127" s="182">
        <v>6559.59</v>
      </c>
      <c r="L127" s="42">
        <v>0</v>
      </c>
      <c r="M127" s="42">
        <v>0</v>
      </c>
      <c r="N127" s="83"/>
      <c r="O127" s="83"/>
      <c r="P127" s="83"/>
      <c r="Q127" s="163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  <c r="AO127" s="36"/>
      <c r="AP127" s="36"/>
      <c r="AQ127" s="36"/>
      <c r="AR127" s="36"/>
      <c r="AS127" s="36"/>
      <c r="AT127" s="36"/>
      <c r="AU127" s="36"/>
      <c r="AV127" s="36"/>
      <c r="AW127" s="36"/>
      <c r="AX127" s="36"/>
      <c r="AY127" s="36"/>
      <c r="AZ127" s="36"/>
      <c r="BA127" s="36"/>
      <c r="BB127" s="36"/>
      <c r="BC127" s="36"/>
      <c r="BD127" s="36"/>
      <c r="BE127" s="36"/>
      <c r="BF127" s="36"/>
      <c r="BG127" s="36"/>
      <c r="BH127" s="36"/>
      <c r="BI127" s="36"/>
      <c r="BJ127" s="36"/>
      <c r="BK127" s="36"/>
      <c r="BL127" s="36"/>
      <c r="BM127" s="36"/>
      <c r="BN127" s="36"/>
      <c r="BO127" s="36"/>
      <c r="BP127" s="36"/>
      <c r="BQ127" s="36"/>
      <c r="BR127" s="36"/>
      <c r="BS127" s="36"/>
      <c r="BT127" s="36"/>
      <c r="BU127" s="36"/>
      <c r="BV127" s="36"/>
      <c r="BW127" s="36"/>
      <c r="BX127" s="36"/>
      <c r="BY127" s="36"/>
      <c r="BZ127" s="36"/>
      <c r="CA127" s="36"/>
      <c r="CB127" s="36"/>
      <c r="CC127" s="36"/>
      <c r="CD127" s="36"/>
      <c r="CE127" s="36"/>
      <c r="CF127" s="36"/>
      <c r="CG127" s="36"/>
      <c r="CH127" s="36"/>
      <c r="CI127" s="36"/>
      <c r="CJ127" s="36"/>
      <c r="CK127" s="36"/>
      <c r="CL127" s="36"/>
      <c r="CM127" s="36"/>
      <c r="CN127" s="36"/>
      <c r="CO127" s="36"/>
      <c r="CP127" s="36"/>
      <c r="CQ127" s="36"/>
      <c r="CR127" s="36"/>
      <c r="CS127" s="36"/>
      <c r="CT127" s="36"/>
      <c r="CU127" s="36"/>
      <c r="CV127" s="36"/>
      <c r="CW127" s="36"/>
      <c r="CX127" s="36"/>
      <c r="CY127" s="36"/>
      <c r="CZ127" s="36"/>
      <c r="DA127" s="36"/>
      <c r="DB127" s="36"/>
      <c r="DC127" s="36"/>
      <c r="DD127" s="36"/>
      <c r="DE127" s="36"/>
      <c r="DF127" s="36"/>
      <c r="DG127" s="36"/>
      <c r="DH127" s="36"/>
      <c r="DI127" s="36"/>
      <c r="DJ127" s="36"/>
      <c r="DK127" s="36"/>
      <c r="DL127" s="36"/>
      <c r="DM127" s="36"/>
      <c r="DN127" s="36"/>
      <c r="DO127" s="36"/>
      <c r="DP127" s="36"/>
      <c r="DQ127" s="36"/>
      <c r="DR127" s="36"/>
      <c r="DS127" s="36"/>
      <c r="DT127" s="36"/>
      <c r="DU127" s="36"/>
      <c r="DV127" s="36"/>
      <c r="DW127" s="36"/>
      <c r="DX127" s="36"/>
      <c r="DY127" s="36"/>
      <c r="DZ127" s="36"/>
      <c r="EA127" s="36"/>
      <c r="EB127" s="36"/>
      <c r="EC127" s="36"/>
      <c r="ED127" s="36"/>
      <c r="EE127" s="36"/>
      <c r="EF127" s="36"/>
      <c r="EG127" s="36"/>
      <c r="EH127" s="36"/>
      <c r="EI127" s="36"/>
      <c r="EJ127" s="36"/>
      <c r="EK127" s="36"/>
      <c r="EL127" s="36"/>
      <c r="EM127" s="36"/>
      <c r="EN127" s="36"/>
      <c r="EO127" s="36"/>
      <c r="EP127" s="36"/>
      <c r="EQ127" s="36"/>
      <c r="ER127" s="36"/>
      <c r="ES127" s="36"/>
      <c r="ET127" s="36"/>
      <c r="EU127" s="36"/>
      <c r="EV127" s="36"/>
      <c r="EW127" s="36"/>
      <c r="EX127" s="36"/>
      <c r="EY127" s="36"/>
      <c r="EZ127" s="36"/>
      <c r="FA127" s="36"/>
      <c r="FB127" s="36"/>
      <c r="FC127" s="36"/>
      <c r="FD127" s="36"/>
      <c r="FE127" s="36"/>
      <c r="FF127" s="36"/>
      <c r="FG127" s="36"/>
      <c r="FH127" s="36"/>
      <c r="FI127" s="36"/>
      <c r="FJ127" s="36"/>
      <c r="FK127" s="36"/>
      <c r="FL127" s="36"/>
      <c r="FM127" s="36"/>
      <c r="FN127" s="36"/>
      <c r="FO127" s="36"/>
      <c r="FP127" s="36"/>
      <c r="FQ127" s="36"/>
      <c r="FR127" s="36"/>
      <c r="FS127" s="36"/>
      <c r="FT127" s="36"/>
      <c r="FU127" s="36"/>
      <c r="FV127" s="36"/>
      <c r="FW127" s="36"/>
      <c r="FX127" s="36"/>
      <c r="FY127" s="36"/>
      <c r="FZ127" s="36"/>
      <c r="GA127" s="36"/>
      <c r="GB127" s="36"/>
      <c r="GC127" s="36"/>
      <c r="GD127" s="36"/>
      <c r="GE127" s="36"/>
      <c r="GF127" s="36"/>
      <c r="GG127" s="36"/>
      <c r="GH127" s="36"/>
      <c r="GI127" s="36"/>
      <c r="GJ127" s="36"/>
      <c r="GK127" s="36"/>
      <c r="GL127" s="36"/>
      <c r="GM127" s="36"/>
      <c r="GN127" s="36"/>
      <c r="GO127" s="36"/>
      <c r="GP127" s="36"/>
      <c r="GQ127" s="36"/>
      <c r="GR127" s="36"/>
      <c r="GS127" s="36"/>
      <c r="GT127" s="36"/>
      <c r="GU127" s="36"/>
      <c r="GV127" s="36"/>
      <c r="GW127" s="36"/>
      <c r="GX127" s="36"/>
      <c r="GY127" s="36"/>
      <c r="GZ127" s="36"/>
      <c r="HA127" s="36"/>
      <c r="HB127" s="36"/>
      <c r="HC127" s="36"/>
      <c r="HD127" s="36"/>
      <c r="HE127" s="36"/>
      <c r="HF127" s="36"/>
      <c r="HG127" s="36"/>
      <c r="HH127" s="36"/>
      <c r="HI127" s="36"/>
      <c r="HJ127" s="36"/>
      <c r="HK127" s="36"/>
      <c r="HL127" s="36"/>
      <c r="HM127" s="36"/>
      <c r="HN127" s="36"/>
      <c r="HO127" s="36"/>
      <c r="HP127" s="36"/>
      <c r="HQ127" s="36"/>
      <c r="HR127" s="36"/>
      <c r="HS127" s="36"/>
      <c r="HT127" s="36"/>
      <c r="HU127" s="36"/>
      <c r="HV127" s="36"/>
      <c r="HW127" s="36"/>
      <c r="HX127" s="36"/>
      <c r="HY127" s="36"/>
      <c r="HZ127" s="36"/>
      <c r="IA127" s="36"/>
      <c r="IB127" s="36"/>
      <c r="IC127" s="36"/>
      <c r="ID127" s="36"/>
      <c r="IE127" s="36"/>
      <c r="IF127" s="36"/>
      <c r="IG127" s="36"/>
      <c r="IH127" s="36"/>
      <c r="II127" s="36"/>
      <c r="IJ127" s="36"/>
      <c r="IK127" s="36"/>
      <c r="IL127" s="36"/>
      <c r="IM127" s="36"/>
      <c r="IN127" s="36"/>
      <c r="IO127" s="36"/>
      <c r="IP127" s="36"/>
      <c r="IQ127" s="36"/>
      <c r="IR127" s="36"/>
      <c r="IS127" s="36"/>
      <c r="IT127" s="36"/>
      <c r="IU127" s="36"/>
      <c r="IV127" s="36"/>
      <c r="IW127" s="36"/>
      <c r="IX127" s="36"/>
      <c r="IY127" s="36"/>
      <c r="IZ127" s="36"/>
      <c r="JA127" s="36"/>
      <c r="JB127" s="36"/>
      <c r="JC127" s="36"/>
      <c r="JD127" s="36"/>
      <c r="JE127" s="36"/>
      <c r="JF127" s="36"/>
      <c r="JG127" s="36"/>
      <c r="JH127" s="36"/>
      <c r="JI127" s="36"/>
      <c r="JJ127" s="36"/>
      <c r="JK127" s="36"/>
      <c r="JL127" s="36"/>
      <c r="JM127" s="36"/>
      <c r="JN127" s="36"/>
      <c r="JO127" s="36"/>
      <c r="JP127" s="36"/>
      <c r="JQ127" s="36"/>
      <c r="JR127" s="36"/>
      <c r="JS127" s="36"/>
      <c r="JT127" s="36"/>
      <c r="JU127" s="36"/>
      <c r="JV127" s="36"/>
      <c r="JW127" s="36"/>
      <c r="JX127" s="36"/>
      <c r="JY127" s="36"/>
      <c r="JZ127" s="36"/>
      <c r="KA127" s="36"/>
      <c r="KB127" s="36"/>
      <c r="KC127" s="36"/>
      <c r="KD127" s="36"/>
      <c r="KE127" s="36"/>
      <c r="KF127" s="36"/>
      <c r="KG127" s="36"/>
      <c r="KH127" s="36"/>
      <c r="KI127" s="36"/>
      <c r="KJ127" s="36"/>
      <c r="KK127" s="36"/>
      <c r="KL127" s="36"/>
      <c r="KM127" s="36"/>
      <c r="KN127" s="36"/>
      <c r="KO127" s="36"/>
      <c r="KP127" s="36"/>
      <c r="KQ127" s="36"/>
      <c r="KR127" s="36"/>
      <c r="KS127" s="36"/>
      <c r="KT127" s="36"/>
      <c r="KU127" s="36"/>
      <c r="KV127" s="36"/>
      <c r="KW127" s="36"/>
      <c r="KX127" s="36"/>
      <c r="KY127" s="36"/>
      <c r="KZ127" s="36"/>
      <c r="LA127" s="36"/>
      <c r="LB127" s="36"/>
      <c r="LC127" s="36"/>
      <c r="LD127" s="36"/>
      <c r="LE127" s="36"/>
      <c r="LF127" s="36"/>
      <c r="LG127" s="36"/>
      <c r="LH127" s="36"/>
      <c r="LI127" s="36"/>
      <c r="LJ127" s="36"/>
      <c r="LK127" s="36"/>
      <c r="LL127" s="36"/>
      <c r="LM127" s="36"/>
      <c r="LN127" s="36"/>
      <c r="LO127" s="36"/>
      <c r="LP127" s="36"/>
      <c r="LQ127" s="36"/>
      <c r="LR127" s="36"/>
      <c r="LS127" s="36"/>
      <c r="LT127" s="36"/>
      <c r="LU127" s="36"/>
      <c r="LV127" s="36"/>
      <c r="LW127" s="36"/>
      <c r="LX127" s="36"/>
      <c r="LY127" s="36"/>
      <c r="LZ127" s="36"/>
      <c r="MA127" s="36"/>
      <c r="MB127" s="36"/>
      <c r="MC127" s="36"/>
      <c r="MD127" s="36"/>
      <c r="ME127" s="36"/>
      <c r="MF127" s="36"/>
      <c r="MG127" s="36"/>
      <c r="MH127" s="36"/>
      <c r="MI127" s="36"/>
      <c r="MJ127" s="36"/>
      <c r="MK127" s="36"/>
      <c r="ML127" s="36"/>
      <c r="MM127" s="36"/>
      <c r="MN127" s="36"/>
      <c r="MO127" s="36"/>
      <c r="MP127" s="36"/>
      <c r="MQ127" s="36"/>
      <c r="MR127" s="36"/>
      <c r="MS127" s="36"/>
      <c r="MT127" s="36"/>
      <c r="MU127" s="36"/>
      <c r="MV127" s="36"/>
      <c r="MW127" s="36"/>
      <c r="MX127" s="36"/>
      <c r="MY127" s="36"/>
      <c r="MZ127" s="36"/>
      <c r="NA127" s="36"/>
      <c r="NB127" s="36"/>
      <c r="NC127" s="36"/>
      <c r="ND127" s="36"/>
      <c r="NE127" s="36"/>
      <c r="NF127" s="36"/>
      <c r="NG127" s="36"/>
      <c r="NH127" s="36"/>
      <c r="NI127" s="36"/>
      <c r="NJ127" s="36"/>
      <c r="NK127" s="36"/>
      <c r="NL127" s="36"/>
      <c r="NM127" s="36"/>
      <c r="NN127" s="36"/>
      <c r="NO127" s="36"/>
      <c r="NP127" s="36"/>
      <c r="NQ127" s="36"/>
      <c r="NR127" s="36"/>
      <c r="NS127" s="36"/>
      <c r="NT127" s="36"/>
      <c r="NU127" s="36"/>
      <c r="NV127" s="36"/>
      <c r="NW127" s="36"/>
      <c r="NX127" s="36"/>
      <c r="NY127" s="36"/>
      <c r="NZ127" s="36"/>
      <c r="OA127" s="36"/>
      <c r="OB127" s="36"/>
      <c r="OC127" s="36"/>
      <c r="OD127" s="36"/>
      <c r="OE127" s="36"/>
      <c r="OF127" s="36"/>
      <c r="OG127" s="36"/>
      <c r="OH127" s="36"/>
      <c r="OI127" s="36"/>
      <c r="OJ127" s="36"/>
      <c r="OK127" s="36"/>
      <c r="OL127" s="36"/>
      <c r="OM127" s="36"/>
      <c r="ON127" s="36"/>
      <c r="OO127" s="36"/>
      <c r="OP127" s="36"/>
      <c r="OQ127" s="36"/>
      <c r="OR127" s="36"/>
      <c r="OS127" s="36"/>
      <c r="OT127" s="36"/>
      <c r="OU127" s="36"/>
      <c r="OV127" s="36"/>
      <c r="OW127" s="36"/>
      <c r="OX127" s="36"/>
      <c r="OY127" s="36"/>
      <c r="OZ127" s="36"/>
      <c r="PA127" s="36"/>
      <c r="PB127" s="36"/>
      <c r="PC127" s="36"/>
      <c r="PD127" s="36"/>
      <c r="PE127" s="36"/>
      <c r="PF127" s="36"/>
      <c r="PG127" s="36"/>
      <c r="PH127" s="36"/>
      <c r="PI127" s="36"/>
      <c r="PJ127" s="36"/>
      <c r="PK127" s="36"/>
      <c r="PL127" s="36"/>
      <c r="PM127" s="36"/>
      <c r="PN127" s="36"/>
      <c r="PO127" s="36"/>
      <c r="PP127" s="36"/>
      <c r="PQ127" s="36"/>
      <c r="PR127" s="36"/>
      <c r="PS127" s="36"/>
      <c r="PT127" s="36"/>
      <c r="PU127" s="36"/>
      <c r="PV127" s="36"/>
      <c r="PW127" s="36"/>
      <c r="PX127" s="36"/>
      <c r="PY127" s="36"/>
      <c r="PZ127" s="36"/>
      <c r="QA127" s="36"/>
      <c r="QB127" s="36"/>
      <c r="QC127" s="36"/>
      <c r="QD127" s="36"/>
      <c r="QE127" s="36"/>
      <c r="QF127" s="36"/>
      <c r="QG127" s="36"/>
      <c r="QH127" s="36"/>
      <c r="QI127" s="36"/>
      <c r="QJ127" s="36"/>
      <c r="QK127" s="36"/>
      <c r="QL127" s="36"/>
      <c r="QM127" s="36"/>
      <c r="QN127" s="36"/>
      <c r="QO127" s="36"/>
      <c r="QP127" s="36"/>
      <c r="QQ127" s="36"/>
      <c r="QR127" s="36"/>
      <c r="QS127" s="36"/>
      <c r="QT127" s="36"/>
      <c r="QU127" s="36"/>
      <c r="QV127" s="36"/>
      <c r="QW127" s="36"/>
      <c r="QX127" s="36"/>
      <c r="QY127" s="36"/>
      <c r="QZ127" s="36"/>
      <c r="RA127" s="36"/>
      <c r="RB127" s="36"/>
      <c r="RC127" s="36"/>
      <c r="RD127" s="36"/>
      <c r="RE127" s="36"/>
      <c r="RF127" s="36"/>
      <c r="RG127" s="36"/>
      <c r="RH127" s="36"/>
      <c r="RI127" s="36"/>
      <c r="RJ127" s="36"/>
      <c r="RK127" s="36"/>
      <c r="RL127" s="36"/>
    </row>
    <row r="128" spans="1:480" s="37" customFormat="1" ht="93.75" customHeight="1" x14ac:dyDescent="0.25">
      <c r="A128" s="44" t="s">
        <v>109</v>
      </c>
      <c r="B128" s="44" t="s">
        <v>123</v>
      </c>
      <c r="C128" s="44" t="s">
        <v>21</v>
      </c>
      <c r="D128" s="185" t="s">
        <v>290</v>
      </c>
      <c r="E128" s="32" t="s">
        <v>111</v>
      </c>
      <c r="F128" s="33" t="s">
        <v>20</v>
      </c>
      <c r="G128" s="182">
        <v>0.14499999999999999</v>
      </c>
      <c r="H128" s="147">
        <v>45231</v>
      </c>
      <c r="I128" s="34">
        <v>0</v>
      </c>
      <c r="J128" s="34">
        <v>0</v>
      </c>
      <c r="K128" s="182">
        <v>1915.04</v>
      </c>
      <c r="L128" s="42">
        <v>0</v>
      </c>
      <c r="M128" s="42">
        <v>0</v>
      </c>
      <c r="N128" s="83"/>
      <c r="O128" s="83"/>
      <c r="P128" s="83"/>
      <c r="Q128" s="163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  <c r="AO128" s="36"/>
      <c r="AP128" s="36"/>
      <c r="AQ128" s="36"/>
      <c r="AR128" s="36"/>
      <c r="AS128" s="36"/>
      <c r="AT128" s="36"/>
      <c r="AU128" s="36"/>
      <c r="AV128" s="36"/>
      <c r="AW128" s="36"/>
      <c r="AX128" s="36"/>
      <c r="AY128" s="36"/>
      <c r="AZ128" s="36"/>
      <c r="BA128" s="36"/>
      <c r="BB128" s="36"/>
      <c r="BC128" s="36"/>
      <c r="BD128" s="36"/>
      <c r="BE128" s="36"/>
      <c r="BF128" s="36"/>
      <c r="BG128" s="36"/>
      <c r="BH128" s="36"/>
      <c r="BI128" s="36"/>
      <c r="BJ128" s="36"/>
      <c r="BK128" s="36"/>
      <c r="BL128" s="36"/>
      <c r="BM128" s="36"/>
      <c r="BN128" s="36"/>
      <c r="BO128" s="36"/>
      <c r="BP128" s="36"/>
      <c r="BQ128" s="36"/>
      <c r="BR128" s="36"/>
      <c r="BS128" s="36"/>
      <c r="BT128" s="36"/>
      <c r="BU128" s="36"/>
      <c r="BV128" s="36"/>
      <c r="BW128" s="36"/>
      <c r="BX128" s="36"/>
      <c r="BY128" s="36"/>
      <c r="BZ128" s="36"/>
      <c r="CA128" s="36"/>
      <c r="CB128" s="36"/>
      <c r="CC128" s="36"/>
      <c r="CD128" s="36"/>
      <c r="CE128" s="36"/>
      <c r="CF128" s="36"/>
      <c r="CG128" s="36"/>
      <c r="CH128" s="36"/>
      <c r="CI128" s="36"/>
      <c r="CJ128" s="36"/>
      <c r="CK128" s="36"/>
      <c r="CL128" s="36"/>
      <c r="CM128" s="36"/>
      <c r="CN128" s="36"/>
      <c r="CO128" s="36"/>
      <c r="CP128" s="36"/>
      <c r="CQ128" s="36"/>
      <c r="CR128" s="36"/>
      <c r="CS128" s="36"/>
      <c r="CT128" s="36"/>
      <c r="CU128" s="36"/>
      <c r="CV128" s="36"/>
      <c r="CW128" s="36"/>
      <c r="CX128" s="36"/>
      <c r="CY128" s="36"/>
      <c r="CZ128" s="36"/>
      <c r="DA128" s="36"/>
      <c r="DB128" s="36"/>
      <c r="DC128" s="36"/>
      <c r="DD128" s="36"/>
      <c r="DE128" s="36"/>
      <c r="DF128" s="36"/>
      <c r="DG128" s="36"/>
      <c r="DH128" s="36"/>
      <c r="DI128" s="36"/>
      <c r="DJ128" s="36"/>
      <c r="DK128" s="36"/>
      <c r="DL128" s="36"/>
      <c r="DM128" s="36"/>
      <c r="DN128" s="36"/>
      <c r="DO128" s="36"/>
      <c r="DP128" s="36"/>
      <c r="DQ128" s="36"/>
      <c r="DR128" s="36"/>
      <c r="DS128" s="36"/>
      <c r="DT128" s="36"/>
      <c r="DU128" s="36"/>
      <c r="DV128" s="36"/>
      <c r="DW128" s="36"/>
      <c r="DX128" s="36"/>
      <c r="DY128" s="36"/>
      <c r="DZ128" s="36"/>
      <c r="EA128" s="36"/>
      <c r="EB128" s="36"/>
      <c r="EC128" s="36"/>
      <c r="ED128" s="36"/>
      <c r="EE128" s="36"/>
      <c r="EF128" s="36"/>
      <c r="EG128" s="36"/>
      <c r="EH128" s="36"/>
      <c r="EI128" s="36"/>
      <c r="EJ128" s="36"/>
      <c r="EK128" s="36"/>
      <c r="EL128" s="36"/>
      <c r="EM128" s="36"/>
      <c r="EN128" s="36"/>
      <c r="EO128" s="36"/>
      <c r="EP128" s="36"/>
      <c r="EQ128" s="36"/>
      <c r="ER128" s="36"/>
      <c r="ES128" s="36"/>
      <c r="ET128" s="36"/>
      <c r="EU128" s="36"/>
      <c r="EV128" s="36"/>
      <c r="EW128" s="36"/>
      <c r="EX128" s="36"/>
      <c r="EY128" s="36"/>
      <c r="EZ128" s="36"/>
      <c r="FA128" s="36"/>
      <c r="FB128" s="36"/>
      <c r="FC128" s="36"/>
      <c r="FD128" s="36"/>
      <c r="FE128" s="36"/>
      <c r="FF128" s="36"/>
      <c r="FG128" s="36"/>
      <c r="FH128" s="36"/>
      <c r="FI128" s="36"/>
      <c r="FJ128" s="36"/>
      <c r="FK128" s="36"/>
      <c r="FL128" s="36"/>
      <c r="FM128" s="36"/>
      <c r="FN128" s="36"/>
      <c r="FO128" s="36"/>
      <c r="FP128" s="36"/>
      <c r="FQ128" s="36"/>
      <c r="FR128" s="36"/>
      <c r="FS128" s="36"/>
      <c r="FT128" s="36"/>
      <c r="FU128" s="36"/>
      <c r="FV128" s="36"/>
      <c r="FW128" s="36"/>
      <c r="FX128" s="36"/>
      <c r="FY128" s="36"/>
      <c r="FZ128" s="36"/>
      <c r="GA128" s="36"/>
      <c r="GB128" s="36"/>
      <c r="GC128" s="36"/>
      <c r="GD128" s="36"/>
      <c r="GE128" s="36"/>
      <c r="GF128" s="36"/>
      <c r="GG128" s="36"/>
      <c r="GH128" s="36"/>
      <c r="GI128" s="36"/>
      <c r="GJ128" s="36"/>
      <c r="GK128" s="36"/>
      <c r="GL128" s="36"/>
      <c r="GM128" s="36"/>
      <c r="GN128" s="36"/>
      <c r="GO128" s="36"/>
      <c r="GP128" s="36"/>
      <c r="GQ128" s="36"/>
      <c r="GR128" s="36"/>
      <c r="GS128" s="36"/>
      <c r="GT128" s="36"/>
      <c r="GU128" s="36"/>
      <c r="GV128" s="36"/>
      <c r="GW128" s="36"/>
      <c r="GX128" s="36"/>
      <c r="GY128" s="36"/>
      <c r="GZ128" s="36"/>
      <c r="HA128" s="36"/>
      <c r="HB128" s="36"/>
      <c r="HC128" s="36"/>
      <c r="HD128" s="36"/>
      <c r="HE128" s="36"/>
      <c r="HF128" s="36"/>
      <c r="HG128" s="36"/>
      <c r="HH128" s="36"/>
      <c r="HI128" s="36"/>
      <c r="HJ128" s="36"/>
      <c r="HK128" s="36"/>
      <c r="HL128" s="36"/>
      <c r="HM128" s="36"/>
      <c r="HN128" s="36"/>
      <c r="HO128" s="36"/>
      <c r="HP128" s="36"/>
      <c r="HQ128" s="36"/>
      <c r="HR128" s="36"/>
      <c r="HS128" s="36"/>
      <c r="HT128" s="36"/>
      <c r="HU128" s="36"/>
      <c r="HV128" s="36"/>
      <c r="HW128" s="36"/>
      <c r="HX128" s="36"/>
      <c r="HY128" s="36"/>
      <c r="HZ128" s="36"/>
      <c r="IA128" s="36"/>
      <c r="IB128" s="36"/>
      <c r="IC128" s="36"/>
      <c r="ID128" s="36"/>
      <c r="IE128" s="36"/>
      <c r="IF128" s="36"/>
      <c r="IG128" s="36"/>
      <c r="IH128" s="36"/>
      <c r="II128" s="36"/>
      <c r="IJ128" s="36"/>
      <c r="IK128" s="36"/>
      <c r="IL128" s="36"/>
      <c r="IM128" s="36"/>
      <c r="IN128" s="36"/>
      <c r="IO128" s="36"/>
      <c r="IP128" s="36"/>
      <c r="IQ128" s="36"/>
      <c r="IR128" s="36"/>
      <c r="IS128" s="36"/>
      <c r="IT128" s="36"/>
      <c r="IU128" s="36"/>
      <c r="IV128" s="36"/>
      <c r="IW128" s="36"/>
      <c r="IX128" s="36"/>
      <c r="IY128" s="36"/>
      <c r="IZ128" s="36"/>
      <c r="JA128" s="36"/>
      <c r="JB128" s="36"/>
      <c r="JC128" s="36"/>
      <c r="JD128" s="36"/>
      <c r="JE128" s="36"/>
      <c r="JF128" s="36"/>
      <c r="JG128" s="36"/>
      <c r="JH128" s="36"/>
      <c r="JI128" s="36"/>
      <c r="JJ128" s="36"/>
      <c r="JK128" s="36"/>
      <c r="JL128" s="36"/>
      <c r="JM128" s="36"/>
      <c r="JN128" s="36"/>
      <c r="JO128" s="36"/>
      <c r="JP128" s="36"/>
      <c r="JQ128" s="36"/>
      <c r="JR128" s="36"/>
      <c r="JS128" s="36"/>
      <c r="JT128" s="36"/>
      <c r="JU128" s="36"/>
      <c r="JV128" s="36"/>
      <c r="JW128" s="36"/>
      <c r="JX128" s="36"/>
      <c r="JY128" s="36"/>
      <c r="JZ128" s="36"/>
      <c r="KA128" s="36"/>
      <c r="KB128" s="36"/>
      <c r="KC128" s="36"/>
      <c r="KD128" s="36"/>
      <c r="KE128" s="36"/>
      <c r="KF128" s="36"/>
      <c r="KG128" s="36"/>
      <c r="KH128" s="36"/>
      <c r="KI128" s="36"/>
      <c r="KJ128" s="36"/>
      <c r="KK128" s="36"/>
      <c r="KL128" s="36"/>
      <c r="KM128" s="36"/>
      <c r="KN128" s="36"/>
      <c r="KO128" s="36"/>
      <c r="KP128" s="36"/>
      <c r="KQ128" s="36"/>
      <c r="KR128" s="36"/>
      <c r="KS128" s="36"/>
      <c r="KT128" s="36"/>
      <c r="KU128" s="36"/>
      <c r="KV128" s="36"/>
      <c r="KW128" s="36"/>
      <c r="KX128" s="36"/>
      <c r="KY128" s="36"/>
      <c r="KZ128" s="36"/>
      <c r="LA128" s="36"/>
      <c r="LB128" s="36"/>
      <c r="LC128" s="36"/>
      <c r="LD128" s="36"/>
      <c r="LE128" s="36"/>
      <c r="LF128" s="36"/>
      <c r="LG128" s="36"/>
      <c r="LH128" s="36"/>
      <c r="LI128" s="36"/>
      <c r="LJ128" s="36"/>
      <c r="LK128" s="36"/>
      <c r="LL128" s="36"/>
      <c r="LM128" s="36"/>
      <c r="LN128" s="36"/>
      <c r="LO128" s="36"/>
      <c r="LP128" s="36"/>
      <c r="LQ128" s="36"/>
      <c r="LR128" s="36"/>
      <c r="LS128" s="36"/>
      <c r="LT128" s="36"/>
      <c r="LU128" s="36"/>
      <c r="LV128" s="36"/>
      <c r="LW128" s="36"/>
      <c r="LX128" s="36"/>
      <c r="LY128" s="36"/>
      <c r="LZ128" s="36"/>
      <c r="MA128" s="36"/>
      <c r="MB128" s="36"/>
      <c r="MC128" s="36"/>
      <c r="MD128" s="36"/>
      <c r="ME128" s="36"/>
      <c r="MF128" s="36"/>
      <c r="MG128" s="36"/>
      <c r="MH128" s="36"/>
      <c r="MI128" s="36"/>
      <c r="MJ128" s="36"/>
      <c r="MK128" s="36"/>
      <c r="ML128" s="36"/>
      <c r="MM128" s="36"/>
      <c r="MN128" s="36"/>
      <c r="MO128" s="36"/>
      <c r="MP128" s="36"/>
      <c r="MQ128" s="36"/>
      <c r="MR128" s="36"/>
      <c r="MS128" s="36"/>
      <c r="MT128" s="36"/>
      <c r="MU128" s="36"/>
      <c r="MV128" s="36"/>
      <c r="MW128" s="36"/>
      <c r="MX128" s="36"/>
      <c r="MY128" s="36"/>
      <c r="MZ128" s="36"/>
      <c r="NA128" s="36"/>
      <c r="NB128" s="36"/>
      <c r="NC128" s="36"/>
      <c r="ND128" s="36"/>
      <c r="NE128" s="36"/>
      <c r="NF128" s="36"/>
      <c r="NG128" s="36"/>
      <c r="NH128" s="36"/>
      <c r="NI128" s="36"/>
      <c r="NJ128" s="36"/>
      <c r="NK128" s="36"/>
      <c r="NL128" s="36"/>
      <c r="NM128" s="36"/>
      <c r="NN128" s="36"/>
      <c r="NO128" s="36"/>
      <c r="NP128" s="36"/>
      <c r="NQ128" s="36"/>
      <c r="NR128" s="36"/>
      <c r="NS128" s="36"/>
      <c r="NT128" s="36"/>
      <c r="NU128" s="36"/>
      <c r="NV128" s="36"/>
      <c r="NW128" s="36"/>
      <c r="NX128" s="36"/>
      <c r="NY128" s="36"/>
      <c r="NZ128" s="36"/>
      <c r="OA128" s="36"/>
      <c r="OB128" s="36"/>
      <c r="OC128" s="36"/>
      <c r="OD128" s="36"/>
      <c r="OE128" s="36"/>
      <c r="OF128" s="36"/>
      <c r="OG128" s="36"/>
      <c r="OH128" s="36"/>
      <c r="OI128" s="36"/>
      <c r="OJ128" s="36"/>
      <c r="OK128" s="36"/>
      <c r="OL128" s="36"/>
      <c r="OM128" s="36"/>
      <c r="ON128" s="36"/>
      <c r="OO128" s="36"/>
      <c r="OP128" s="36"/>
      <c r="OQ128" s="36"/>
      <c r="OR128" s="36"/>
      <c r="OS128" s="36"/>
      <c r="OT128" s="36"/>
      <c r="OU128" s="36"/>
      <c r="OV128" s="36"/>
      <c r="OW128" s="36"/>
      <c r="OX128" s="36"/>
      <c r="OY128" s="36"/>
      <c r="OZ128" s="36"/>
      <c r="PA128" s="36"/>
      <c r="PB128" s="36"/>
      <c r="PC128" s="36"/>
      <c r="PD128" s="36"/>
      <c r="PE128" s="36"/>
      <c r="PF128" s="36"/>
      <c r="PG128" s="36"/>
      <c r="PH128" s="36"/>
      <c r="PI128" s="36"/>
      <c r="PJ128" s="36"/>
      <c r="PK128" s="36"/>
      <c r="PL128" s="36"/>
      <c r="PM128" s="36"/>
      <c r="PN128" s="36"/>
      <c r="PO128" s="36"/>
      <c r="PP128" s="36"/>
      <c r="PQ128" s="36"/>
      <c r="PR128" s="36"/>
      <c r="PS128" s="36"/>
      <c r="PT128" s="36"/>
      <c r="PU128" s="36"/>
      <c r="PV128" s="36"/>
      <c r="PW128" s="36"/>
      <c r="PX128" s="36"/>
      <c r="PY128" s="36"/>
      <c r="PZ128" s="36"/>
      <c r="QA128" s="36"/>
      <c r="QB128" s="36"/>
      <c r="QC128" s="36"/>
      <c r="QD128" s="36"/>
      <c r="QE128" s="36"/>
      <c r="QF128" s="36"/>
      <c r="QG128" s="36"/>
      <c r="QH128" s="36"/>
      <c r="QI128" s="36"/>
      <c r="QJ128" s="36"/>
      <c r="QK128" s="36"/>
      <c r="QL128" s="36"/>
      <c r="QM128" s="36"/>
      <c r="QN128" s="36"/>
      <c r="QO128" s="36"/>
      <c r="QP128" s="36"/>
      <c r="QQ128" s="36"/>
      <c r="QR128" s="36"/>
      <c r="QS128" s="36"/>
      <c r="QT128" s="36"/>
      <c r="QU128" s="36"/>
      <c r="QV128" s="36"/>
      <c r="QW128" s="36"/>
      <c r="QX128" s="36"/>
      <c r="QY128" s="36"/>
      <c r="QZ128" s="36"/>
      <c r="RA128" s="36"/>
      <c r="RB128" s="36"/>
      <c r="RC128" s="36"/>
      <c r="RD128" s="36"/>
      <c r="RE128" s="36"/>
      <c r="RF128" s="36"/>
      <c r="RG128" s="36"/>
      <c r="RH128" s="36"/>
      <c r="RI128" s="36"/>
      <c r="RJ128" s="36"/>
      <c r="RK128" s="36"/>
      <c r="RL128" s="36"/>
    </row>
    <row r="129" spans="1:480" s="37" customFormat="1" ht="87.75" customHeight="1" x14ac:dyDescent="0.25">
      <c r="A129" s="44" t="s">
        <v>109</v>
      </c>
      <c r="B129" s="44" t="s">
        <v>123</v>
      </c>
      <c r="C129" s="44" t="s">
        <v>21</v>
      </c>
      <c r="D129" s="185" t="s">
        <v>289</v>
      </c>
      <c r="E129" s="32" t="s">
        <v>111</v>
      </c>
      <c r="F129" s="33" t="s">
        <v>20</v>
      </c>
      <c r="G129" s="182">
        <v>0.24</v>
      </c>
      <c r="H129" s="147">
        <v>45231</v>
      </c>
      <c r="I129" s="34">
        <v>0</v>
      </c>
      <c r="J129" s="34">
        <v>0</v>
      </c>
      <c r="K129" s="182">
        <v>2166.6999999999998</v>
      </c>
      <c r="L129" s="42">
        <v>0</v>
      </c>
      <c r="M129" s="42">
        <v>0</v>
      </c>
      <c r="N129" s="83"/>
      <c r="O129" s="83"/>
      <c r="P129" s="83"/>
      <c r="Q129" s="163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  <c r="AO129" s="36"/>
      <c r="AP129" s="36"/>
      <c r="AQ129" s="36"/>
      <c r="AR129" s="36"/>
      <c r="AS129" s="36"/>
      <c r="AT129" s="36"/>
      <c r="AU129" s="36"/>
      <c r="AV129" s="36"/>
      <c r="AW129" s="36"/>
      <c r="AX129" s="36"/>
      <c r="AY129" s="36"/>
      <c r="AZ129" s="36"/>
      <c r="BA129" s="36"/>
      <c r="BB129" s="36"/>
      <c r="BC129" s="36"/>
      <c r="BD129" s="36"/>
      <c r="BE129" s="36"/>
      <c r="BF129" s="36"/>
      <c r="BG129" s="36"/>
      <c r="BH129" s="36"/>
      <c r="BI129" s="36"/>
      <c r="BJ129" s="36"/>
      <c r="BK129" s="36"/>
      <c r="BL129" s="36"/>
      <c r="BM129" s="36"/>
      <c r="BN129" s="36"/>
      <c r="BO129" s="36"/>
      <c r="BP129" s="36"/>
      <c r="BQ129" s="36"/>
      <c r="BR129" s="36"/>
      <c r="BS129" s="36"/>
      <c r="BT129" s="36"/>
      <c r="BU129" s="36"/>
      <c r="BV129" s="36"/>
      <c r="BW129" s="36"/>
      <c r="BX129" s="36"/>
      <c r="BY129" s="36"/>
      <c r="BZ129" s="36"/>
      <c r="CA129" s="36"/>
      <c r="CB129" s="36"/>
      <c r="CC129" s="36"/>
      <c r="CD129" s="36"/>
      <c r="CE129" s="36"/>
      <c r="CF129" s="36"/>
      <c r="CG129" s="36"/>
      <c r="CH129" s="36"/>
      <c r="CI129" s="36"/>
      <c r="CJ129" s="36"/>
      <c r="CK129" s="36"/>
      <c r="CL129" s="36"/>
      <c r="CM129" s="36"/>
      <c r="CN129" s="36"/>
      <c r="CO129" s="36"/>
      <c r="CP129" s="36"/>
      <c r="CQ129" s="36"/>
      <c r="CR129" s="36"/>
      <c r="CS129" s="36"/>
      <c r="CT129" s="36"/>
      <c r="CU129" s="36"/>
      <c r="CV129" s="36"/>
      <c r="CW129" s="36"/>
      <c r="CX129" s="36"/>
      <c r="CY129" s="36"/>
      <c r="CZ129" s="36"/>
      <c r="DA129" s="36"/>
      <c r="DB129" s="36"/>
      <c r="DC129" s="36"/>
      <c r="DD129" s="36"/>
      <c r="DE129" s="36"/>
      <c r="DF129" s="36"/>
      <c r="DG129" s="36"/>
      <c r="DH129" s="36"/>
      <c r="DI129" s="36"/>
      <c r="DJ129" s="36"/>
      <c r="DK129" s="36"/>
      <c r="DL129" s="36"/>
      <c r="DM129" s="36"/>
      <c r="DN129" s="36"/>
      <c r="DO129" s="36"/>
      <c r="DP129" s="36"/>
      <c r="DQ129" s="36"/>
      <c r="DR129" s="36"/>
      <c r="DS129" s="36"/>
      <c r="DT129" s="36"/>
      <c r="DU129" s="36"/>
      <c r="DV129" s="36"/>
      <c r="DW129" s="36"/>
      <c r="DX129" s="36"/>
      <c r="DY129" s="36"/>
      <c r="DZ129" s="36"/>
      <c r="EA129" s="36"/>
      <c r="EB129" s="36"/>
      <c r="EC129" s="36"/>
      <c r="ED129" s="36"/>
      <c r="EE129" s="36"/>
      <c r="EF129" s="36"/>
      <c r="EG129" s="36"/>
      <c r="EH129" s="36"/>
      <c r="EI129" s="36"/>
      <c r="EJ129" s="36"/>
      <c r="EK129" s="36"/>
      <c r="EL129" s="36"/>
      <c r="EM129" s="36"/>
      <c r="EN129" s="36"/>
      <c r="EO129" s="36"/>
      <c r="EP129" s="36"/>
      <c r="EQ129" s="36"/>
      <c r="ER129" s="36"/>
      <c r="ES129" s="36"/>
      <c r="ET129" s="36"/>
      <c r="EU129" s="36"/>
      <c r="EV129" s="36"/>
      <c r="EW129" s="36"/>
      <c r="EX129" s="36"/>
      <c r="EY129" s="36"/>
      <c r="EZ129" s="36"/>
      <c r="FA129" s="36"/>
      <c r="FB129" s="36"/>
      <c r="FC129" s="36"/>
      <c r="FD129" s="36"/>
      <c r="FE129" s="36"/>
      <c r="FF129" s="36"/>
      <c r="FG129" s="36"/>
      <c r="FH129" s="36"/>
      <c r="FI129" s="36"/>
      <c r="FJ129" s="36"/>
      <c r="FK129" s="36"/>
      <c r="FL129" s="36"/>
      <c r="FM129" s="36"/>
      <c r="FN129" s="36"/>
      <c r="FO129" s="36"/>
      <c r="FP129" s="36"/>
      <c r="FQ129" s="36"/>
      <c r="FR129" s="36"/>
      <c r="FS129" s="36"/>
      <c r="FT129" s="36"/>
      <c r="FU129" s="36"/>
      <c r="FV129" s="36"/>
      <c r="FW129" s="36"/>
      <c r="FX129" s="36"/>
      <c r="FY129" s="36"/>
      <c r="FZ129" s="36"/>
      <c r="GA129" s="36"/>
      <c r="GB129" s="36"/>
      <c r="GC129" s="36"/>
      <c r="GD129" s="36"/>
      <c r="GE129" s="36"/>
      <c r="GF129" s="36"/>
      <c r="GG129" s="36"/>
      <c r="GH129" s="36"/>
      <c r="GI129" s="36"/>
      <c r="GJ129" s="36"/>
      <c r="GK129" s="36"/>
      <c r="GL129" s="36"/>
      <c r="GM129" s="36"/>
      <c r="GN129" s="36"/>
      <c r="GO129" s="36"/>
      <c r="GP129" s="36"/>
      <c r="GQ129" s="36"/>
      <c r="GR129" s="36"/>
      <c r="GS129" s="36"/>
      <c r="GT129" s="36"/>
      <c r="GU129" s="36"/>
      <c r="GV129" s="36"/>
      <c r="GW129" s="36"/>
      <c r="GX129" s="36"/>
      <c r="GY129" s="36"/>
      <c r="GZ129" s="36"/>
      <c r="HA129" s="36"/>
      <c r="HB129" s="36"/>
      <c r="HC129" s="36"/>
      <c r="HD129" s="36"/>
      <c r="HE129" s="36"/>
      <c r="HF129" s="36"/>
      <c r="HG129" s="36"/>
      <c r="HH129" s="36"/>
      <c r="HI129" s="36"/>
      <c r="HJ129" s="36"/>
      <c r="HK129" s="36"/>
      <c r="HL129" s="36"/>
      <c r="HM129" s="36"/>
      <c r="HN129" s="36"/>
      <c r="HO129" s="36"/>
      <c r="HP129" s="36"/>
      <c r="HQ129" s="36"/>
      <c r="HR129" s="36"/>
      <c r="HS129" s="36"/>
      <c r="HT129" s="36"/>
      <c r="HU129" s="36"/>
      <c r="HV129" s="36"/>
      <c r="HW129" s="36"/>
      <c r="HX129" s="36"/>
      <c r="HY129" s="36"/>
      <c r="HZ129" s="36"/>
      <c r="IA129" s="36"/>
      <c r="IB129" s="36"/>
      <c r="IC129" s="36"/>
      <c r="ID129" s="36"/>
      <c r="IE129" s="36"/>
      <c r="IF129" s="36"/>
      <c r="IG129" s="36"/>
      <c r="IH129" s="36"/>
      <c r="II129" s="36"/>
      <c r="IJ129" s="36"/>
      <c r="IK129" s="36"/>
      <c r="IL129" s="36"/>
      <c r="IM129" s="36"/>
      <c r="IN129" s="36"/>
      <c r="IO129" s="36"/>
      <c r="IP129" s="36"/>
      <c r="IQ129" s="36"/>
      <c r="IR129" s="36"/>
      <c r="IS129" s="36"/>
      <c r="IT129" s="36"/>
      <c r="IU129" s="36"/>
      <c r="IV129" s="36"/>
      <c r="IW129" s="36"/>
      <c r="IX129" s="36"/>
      <c r="IY129" s="36"/>
      <c r="IZ129" s="36"/>
      <c r="JA129" s="36"/>
      <c r="JB129" s="36"/>
      <c r="JC129" s="36"/>
      <c r="JD129" s="36"/>
      <c r="JE129" s="36"/>
      <c r="JF129" s="36"/>
      <c r="JG129" s="36"/>
      <c r="JH129" s="36"/>
      <c r="JI129" s="36"/>
      <c r="JJ129" s="36"/>
      <c r="JK129" s="36"/>
      <c r="JL129" s="36"/>
      <c r="JM129" s="36"/>
      <c r="JN129" s="36"/>
      <c r="JO129" s="36"/>
      <c r="JP129" s="36"/>
      <c r="JQ129" s="36"/>
      <c r="JR129" s="36"/>
      <c r="JS129" s="36"/>
      <c r="JT129" s="36"/>
      <c r="JU129" s="36"/>
      <c r="JV129" s="36"/>
      <c r="JW129" s="36"/>
      <c r="JX129" s="36"/>
      <c r="JY129" s="36"/>
      <c r="JZ129" s="36"/>
      <c r="KA129" s="36"/>
      <c r="KB129" s="36"/>
      <c r="KC129" s="36"/>
      <c r="KD129" s="36"/>
      <c r="KE129" s="36"/>
      <c r="KF129" s="36"/>
      <c r="KG129" s="36"/>
      <c r="KH129" s="36"/>
      <c r="KI129" s="36"/>
      <c r="KJ129" s="36"/>
      <c r="KK129" s="36"/>
      <c r="KL129" s="36"/>
      <c r="KM129" s="36"/>
      <c r="KN129" s="36"/>
      <c r="KO129" s="36"/>
      <c r="KP129" s="36"/>
      <c r="KQ129" s="36"/>
      <c r="KR129" s="36"/>
      <c r="KS129" s="36"/>
      <c r="KT129" s="36"/>
      <c r="KU129" s="36"/>
      <c r="KV129" s="36"/>
      <c r="KW129" s="36"/>
      <c r="KX129" s="36"/>
      <c r="KY129" s="36"/>
      <c r="KZ129" s="36"/>
      <c r="LA129" s="36"/>
      <c r="LB129" s="36"/>
      <c r="LC129" s="36"/>
      <c r="LD129" s="36"/>
      <c r="LE129" s="36"/>
      <c r="LF129" s="36"/>
      <c r="LG129" s="36"/>
      <c r="LH129" s="36"/>
      <c r="LI129" s="36"/>
      <c r="LJ129" s="36"/>
      <c r="LK129" s="36"/>
      <c r="LL129" s="36"/>
      <c r="LM129" s="36"/>
      <c r="LN129" s="36"/>
      <c r="LO129" s="36"/>
      <c r="LP129" s="36"/>
      <c r="LQ129" s="36"/>
      <c r="LR129" s="36"/>
      <c r="LS129" s="36"/>
      <c r="LT129" s="36"/>
      <c r="LU129" s="36"/>
      <c r="LV129" s="36"/>
      <c r="LW129" s="36"/>
      <c r="LX129" s="36"/>
      <c r="LY129" s="36"/>
      <c r="LZ129" s="36"/>
      <c r="MA129" s="36"/>
      <c r="MB129" s="36"/>
      <c r="MC129" s="36"/>
      <c r="MD129" s="36"/>
      <c r="ME129" s="36"/>
      <c r="MF129" s="36"/>
      <c r="MG129" s="36"/>
      <c r="MH129" s="36"/>
      <c r="MI129" s="36"/>
      <c r="MJ129" s="36"/>
      <c r="MK129" s="36"/>
      <c r="ML129" s="36"/>
      <c r="MM129" s="36"/>
      <c r="MN129" s="36"/>
      <c r="MO129" s="36"/>
      <c r="MP129" s="36"/>
      <c r="MQ129" s="36"/>
      <c r="MR129" s="36"/>
      <c r="MS129" s="36"/>
      <c r="MT129" s="36"/>
      <c r="MU129" s="36"/>
      <c r="MV129" s="36"/>
      <c r="MW129" s="36"/>
      <c r="MX129" s="36"/>
      <c r="MY129" s="36"/>
      <c r="MZ129" s="36"/>
      <c r="NA129" s="36"/>
      <c r="NB129" s="36"/>
      <c r="NC129" s="36"/>
      <c r="ND129" s="36"/>
      <c r="NE129" s="36"/>
      <c r="NF129" s="36"/>
      <c r="NG129" s="36"/>
      <c r="NH129" s="36"/>
      <c r="NI129" s="36"/>
      <c r="NJ129" s="36"/>
      <c r="NK129" s="36"/>
      <c r="NL129" s="36"/>
      <c r="NM129" s="36"/>
      <c r="NN129" s="36"/>
      <c r="NO129" s="36"/>
      <c r="NP129" s="36"/>
      <c r="NQ129" s="36"/>
      <c r="NR129" s="36"/>
      <c r="NS129" s="36"/>
      <c r="NT129" s="36"/>
      <c r="NU129" s="36"/>
      <c r="NV129" s="36"/>
      <c r="NW129" s="36"/>
      <c r="NX129" s="36"/>
      <c r="NY129" s="36"/>
      <c r="NZ129" s="36"/>
      <c r="OA129" s="36"/>
      <c r="OB129" s="36"/>
      <c r="OC129" s="36"/>
      <c r="OD129" s="36"/>
      <c r="OE129" s="36"/>
      <c r="OF129" s="36"/>
      <c r="OG129" s="36"/>
      <c r="OH129" s="36"/>
      <c r="OI129" s="36"/>
      <c r="OJ129" s="36"/>
      <c r="OK129" s="36"/>
      <c r="OL129" s="36"/>
      <c r="OM129" s="36"/>
      <c r="ON129" s="36"/>
      <c r="OO129" s="36"/>
      <c r="OP129" s="36"/>
      <c r="OQ129" s="36"/>
      <c r="OR129" s="36"/>
      <c r="OS129" s="36"/>
      <c r="OT129" s="36"/>
      <c r="OU129" s="36"/>
      <c r="OV129" s="36"/>
      <c r="OW129" s="36"/>
      <c r="OX129" s="36"/>
      <c r="OY129" s="36"/>
      <c r="OZ129" s="36"/>
      <c r="PA129" s="36"/>
      <c r="PB129" s="36"/>
      <c r="PC129" s="36"/>
      <c r="PD129" s="36"/>
      <c r="PE129" s="36"/>
      <c r="PF129" s="36"/>
      <c r="PG129" s="36"/>
      <c r="PH129" s="36"/>
      <c r="PI129" s="36"/>
      <c r="PJ129" s="36"/>
      <c r="PK129" s="36"/>
      <c r="PL129" s="36"/>
      <c r="PM129" s="36"/>
      <c r="PN129" s="36"/>
      <c r="PO129" s="36"/>
      <c r="PP129" s="36"/>
      <c r="PQ129" s="36"/>
      <c r="PR129" s="36"/>
      <c r="PS129" s="36"/>
      <c r="PT129" s="36"/>
      <c r="PU129" s="36"/>
      <c r="PV129" s="36"/>
      <c r="PW129" s="36"/>
      <c r="PX129" s="36"/>
      <c r="PY129" s="36"/>
      <c r="PZ129" s="36"/>
      <c r="QA129" s="36"/>
      <c r="QB129" s="36"/>
      <c r="QC129" s="36"/>
      <c r="QD129" s="36"/>
      <c r="QE129" s="36"/>
      <c r="QF129" s="36"/>
      <c r="QG129" s="36"/>
      <c r="QH129" s="36"/>
      <c r="QI129" s="36"/>
      <c r="QJ129" s="36"/>
      <c r="QK129" s="36"/>
      <c r="QL129" s="36"/>
      <c r="QM129" s="36"/>
      <c r="QN129" s="36"/>
      <c r="QO129" s="36"/>
      <c r="QP129" s="36"/>
      <c r="QQ129" s="36"/>
      <c r="QR129" s="36"/>
      <c r="QS129" s="36"/>
      <c r="QT129" s="36"/>
      <c r="QU129" s="36"/>
      <c r="QV129" s="36"/>
      <c r="QW129" s="36"/>
      <c r="QX129" s="36"/>
      <c r="QY129" s="36"/>
      <c r="QZ129" s="36"/>
      <c r="RA129" s="36"/>
      <c r="RB129" s="36"/>
      <c r="RC129" s="36"/>
      <c r="RD129" s="36"/>
      <c r="RE129" s="36"/>
      <c r="RF129" s="36"/>
      <c r="RG129" s="36"/>
      <c r="RH129" s="36"/>
      <c r="RI129" s="36"/>
      <c r="RJ129" s="36"/>
      <c r="RK129" s="36"/>
      <c r="RL129" s="36"/>
    </row>
    <row r="130" spans="1:480" s="37" customFormat="1" ht="114" customHeight="1" x14ac:dyDescent="0.25">
      <c r="A130" s="44" t="s">
        <v>109</v>
      </c>
      <c r="B130" s="44" t="s">
        <v>123</v>
      </c>
      <c r="C130" s="44" t="s">
        <v>21</v>
      </c>
      <c r="D130" s="185" t="s">
        <v>306</v>
      </c>
      <c r="E130" s="32" t="s">
        <v>111</v>
      </c>
      <c r="F130" s="33" t="s">
        <v>20</v>
      </c>
      <c r="G130" s="186">
        <v>0.21099999999999999</v>
      </c>
      <c r="H130" s="147">
        <v>45261</v>
      </c>
      <c r="I130" s="34">
        <v>0</v>
      </c>
      <c r="J130" s="34">
        <v>0</v>
      </c>
      <c r="K130" s="183">
        <v>4351.3500000000004</v>
      </c>
      <c r="L130" s="42">
        <v>0</v>
      </c>
      <c r="M130" s="42">
        <v>0</v>
      </c>
      <c r="N130" s="83"/>
      <c r="O130" s="83"/>
      <c r="P130" s="83"/>
      <c r="Q130" s="163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  <c r="EL130" s="36"/>
      <c r="EM130" s="36"/>
      <c r="EN130" s="36"/>
      <c r="EO130" s="36"/>
      <c r="EP130" s="36"/>
      <c r="EQ130" s="36"/>
      <c r="ER130" s="36"/>
      <c r="ES130" s="36"/>
      <c r="ET130" s="36"/>
      <c r="EU130" s="36"/>
      <c r="EV130" s="36"/>
      <c r="EW130" s="36"/>
      <c r="EX130" s="36"/>
      <c r="EY130" s="36"/>
      <c r="EZ130" s="36"/>
      <c r="FA130" s="36"/>
      <c r="FB130" s="36"/>
      <c r="FC130" s="36"/>
      <c r="FD130" s="36"/>
      <c r="FE130" s="36"/>
      <c r="FF130" s="36"/>
      <c r="FG130" s="36"/>
      <c r="FH130" s="36"/>
      <c r="FI130" s="36"/>
      <c r="FJ130" s="36"/>
      <c r="FK130" s="36"/>
      <c r="FL130" s="36"/>
      <c r="FM130" s="36"/>
      <c r="FN130" s="36"/>
      <c r="FO130" s="36"/>
      <c r="FP130" s="36"/>
      <c r="FQ130" s="36"/>
      <c r="FR130" s="36"/>
      <c r="FS130" s="36"/>
      <c r="FT130" s="36"/>
      <c r="FU130" s="36"/>
      <c r="FV130" s="36"/>
      <c r="FW130" s="36"/>
      <c r="FX130" s="36"/>
      <c r="FY130" s="36"/>
      <c r="FZ130" s="36"/>
      <c r="GA130" s="36"/>
      <c r="GB130" s="36"/>
      <c r="GC130" s="36"/>
      <c r="GD130" s="36"/>
      <c r="GE130" s="36"/>
      <c r="GF130" s="36"/>
      <c r="GG130" s="36"/>
      <c r="GH130" s="36"/>
      <c r="GI130" s="36"/>
      <c r="GJ130" s="36"/>
      <c r="GK130" s="36"/>
      <c r="GL130" s="36"/>
      <c r="GM130" s="36"/>
      <c r="GN130" s="36"/>
      <c r="GO130" s="36"/>
      <c r="GP130" s="36"/>
      <c r="GQ130" s="36"/>
      <c r="GR130" s="36"/>
      <c r="GS130" s="36"/>
      <c r="GT130" s="36"/>
      <c r="GU130" s="36"/>
      <c r="GV130" s="36"/>
      <c r="GW130" s="36"/>
      <c r="GX130" s="36"/>
      <c r="GY130" s="36"/>
      <c r="GZ130" s="36"/>
      <c r="HA130" s="36"/>
      <c r="HB130" s="36"/>
      <c r="HC130" s="36"/>
      <c r="HD130" s="36"/>
      <c r="HE130" s="36"/>
      <c r="HF130" s="36"/>
      <c r="HG130" s="36"/>
      <c r="HH130" s="36"/>
      <c r="HI130" s="36"/>
      <c r="HJ130" s="36"/>
      <c r="HK130" s="36"/>
      <c r="HL130" s="36"/>
      <c r="HM130" s="36"/>
      <c r="HN130" s="36"/>
      <c r="HO130" s="36"/>
      <c r="HP130" s="36"/>
      <c r="HQ130" s="36"/>
      <c r="HR130" s="36"/>
      <c r="HS130" s="36"/>
      <c r="HT130" s="36"/>
      <c r="HU130" s="36"/>
      <c r="HV130" s="36"/>
      <c r="HW130" s="36"/>
      <c r="HX130" s="36"/>
      <c r="HY130" s="36"/>
      <c r="HZ130" s="36"/>
      <c r="IA130" s="36"/>
      <c r="IB130" s="36"/>
      <c r="IC130" s="36"/>
      <c r="ID130" s="36"/>
      <c r="IE130" s="36"/>
      <c r="IF130" s="36"/>
      <c r="IG130" s="36"/>
      <c r="IH130" s="36"/>
      <c r="II130" s="36"/>
      <c r="IJ130" s="36"/>
      <c r="IK130" s="36"/>
      <c r="IL130" s="36"/>
      <c r="IM130" s="36"/>
      <c r="IN130" s="36"/>
      <c r="IO130" s="36"/>
      <c r="IP130" s="36"/>
      <c r="IQ130" s="36"/>
      <c r="IR130" s="36"/>
      <c r="IS130" s="36"/>
      <c r="IT130" s="36"/>
      <c r="IU130" s="36"/>
      <c r="IV130" s="36"/>
      <c r="IW130" s="36"/>
      <c r="IX130" s="36"/>
      <c r="IY130" s="36"/>
      <c r="IZ130" s="36"/>
      <c r="JA130" s="36"/>
      <c r="JB130" s="36"/>
      <c r="JC130" s="36"/>
      <c r="JD130" s="36"/>
      <c r="JE130" s="36"/>
      <c r="JF130" s="36"/>
      <c r="JG130" s="36"/>
      <c r="JH130" s="36"/>
      <c r="JI130" s="36"/>
      <c r="JJ130" s="36"/>
      <c r="JK130" s="36"/>
      <c r="JL130" s="36"/>
      <c r="JM130" s="36"/>
      <c r="JN130" s="36"/>
      <c r="JO130" s="36"/>
      <c r="JP130" s="36"/>
      <c r="JQ130" s="36"/>
      <c r="JR130" s="36"/>
      <c r="JS130" s="36"/>
      <c r="JT130" s="36"/>
      <c r="JU130" s="36"/>
      <c r="JV130" s="36"/>
      <c r="JW130" s="36"/>
      <c r="JX130" s="36"/>
      <c r="JY130" s="36"/>
      <c r="JZ130" s="36"/>
      <c r="KA130" s="36"/>
      <c r="KB130" s="36"/>
      <c r="KC130" s="36"/>
      <c r="KD130" s="36"/>
      <c r="KE130" s="36"/>
      <c r="KF130" s="36"/>
      <c r="KG130" s="36"/>
      <c r="KH130" s="36"/>
      <c r="KI130" s="36"/>
      <c r="KJ130" s="36"/>
      <c r="KK130" s="36"/>
      <c r="KL130" s="36"/>
      <c r="KM130" s="36"/>
      <c r="KN130" s="36"/>
      <c r="KO130" s="36"/>
      <c r="KP130" s="36"/>
      <c r="KQ130" s="36"/>
      <c r="KR130" s="36"/>
      <c r="KS130" s="36"/>
      <c r="KT130" s="36"/>
      <c r="KU130" s="36"/>
      <c r="KV130" s="36"/>
      <c r="KW130" s="36"/>
      <c r="KX130" s="36"/>
      <c r="KY130" s="36"/>
      <c r="KZ130" s="36"/>
      <c r="LA130" s="36"/>
      <c r="LB130" s="36"/>
      <c r="LC130" s="36"/>
      <c r="LD130" s="36"/>
      <c r="LE130" s="36"/>
      <c r="LF130" s="36"/>
      <c r="LG130" s="36"/>
      <c r="LH130" s="36"/>
      <c r="LI130" s="36"/>
      <c r="LJ130" s="36"/>
      <c r="LK130" s="36"/>
      <c r="LL130" s="36"/>
      <c r="LM130" s="36"/>
      <c r="LN130" s="36"/>
      <c r="LO130" s="36"/>
      <c r="LP130" s="36"/>
      <c r="LQ130" s="36"/>
      <c r="LR130" s="36"/>
      <c r="LS130" s="36"/>
      <c r="LT130" s="36"/>
      <c r="LU130" s="36"/>
      <c r="LV130" s="36"/>
      <c r="LW130" s="36"/>
      <c r="LX130" s="36"/>
      <c r="LY130" s="36"/>
      <c r="LZ130" s="36"/>
      <c r="MA130" s="36"/>
      <c r="MB130" s="36"/>
      <c r="MC130" s="36"/>
      <c r="MD130" s="36"/>
      <c r="ME130" s="36"/>
      <c r="MF130" s="36"/>
      <c r="MG130" s="36"/>
      <c r="MH130" s="36"/>
      <c r="MI130" s="36"/>
      <c r="MJ130" s="36"/>
      <c r="MK130" s="36"/>
      <c r="ML130" s="36"/>
      <c r="MM130" s="36"/>
      <c r="MN130" s="36"/>
      <c r="MO130" s="36"/>
      <c r="MP130" s="36"/>
      <c r="MQ130" s="36"/>
      <c r="MR130" s="36"/>
      <c r="MS130" s="36"/>
      <c r="MT130" s="36"/>
      <c r="MU130" s="36"/>
      <c r="MV130" s="36"/>
      <c r="MW130" s="36"/>
      <c r="MX130" s="36"/>
      <c r="MY130" s="36"/>
      <c r="MZ130" s="36"/>
      <c r="NA130" s="36"/>
      <c r="NB130" s="36"/>
      <c r="NC130" s="36"/>
      <c r="ND130" s="36"/>
      <c r="NE130" s="36"/>
      <c r="NF130" s="36"/>
      <c r="NG130" s="36"/>
      <c r="NH130" s="36"/>
      <c r="NI130" s="36"/>
      <c r="NJ130" s="36"/>
      <c r="NK130" s="36"/>
      <c r="NL130" s="36"/>
      <c r="NM130" s="36"/>
      <c r="NN130" s="36"/>
      <c r="NO130" s="36"/>
      <c r="NP130" s="36"/>
      <c r="NQ130" s="36"/>
      <c r="NR130" s="36"/>
      <c r="NS130" s="36"/>
      <c r="NT130" s="36"/>
      <c r="NU130" s="36"/>
      <c r="NV130" s="36"/>
      <c r="NW130" s="36"/>
      <c r="NX130" s="36"/>
      <c r="NY130" s="36"/>
      <c r="NZ130" s="36"/>
      <c r="OA130" s="36"/>
      <c r="OB130" s="36"/>
      <c r="OC130" s="36"/>
      <c r="OD130" s="36"/>
      <c r="OE130" s="36"/>
      <c r="OF130" s="36"/>
      <c r="OG130" s="36"/>
      <c r="OH130" s="36"/>
      <c r="OI130" s="36"/>
      <c r="OJ130" s="36"/>
      <c r="OK130" s="36"/>
      <c r="OL130" s="36"/>
      <c r="OM130" s="36"/>
      <c r="ON130" s="36"/>
      <c r="OO130" s="36"/>
      <c r="OP130" s="36"/>
      <c r="OQ130" s="36"/>
      <c r="OR130" s="36"/>
      <c r="OS130" s="36"/>
      <c r="OT130" s="36"/>
      <c r="OU130" s="36"/>
      <c r="OV130" s="36"/>
      <c r="OW130" s="36"/>
      <c r="OX130" s="36"/>
      <c r="OY130" s="36"/>
      <c r="OZ130" s="36"/>
      <c r="PA130" s="36"/>
      <c r="PB130" s="36"/>
      <c r="PC130" s="36"/>
      <c r="PD130" s="36"/>
      <c r="PE130" s="36"/>
      <c r="PF130" s="36"/>
      <c r="PG130" s="36"/>
      <c r="PH130" s="36"/>
      <c r="PI130" s="36"/>
      <c r="PJ130" s="36"/>
      <c r="PK130" s="36"/>
      <c r="PL130" s="36"/>
      <c r="PM130" s="36"/>
      <c r="PN130" s="36"/>
      <c r="PO130" s="36"/>
      <c r="PP130" s="36"/>
      <c r="PQ130" s="36"/>
      <c r="PR130" s="36"/>
      <c r="PS130" s="36"/>
      <c r="PT130" s="36"/>
      <c r="PU130" s="36"/>
      <c r="PV130" s="36"/>
      <c r="PW130" s="36"/>
      <c r="PX130" s="36"/>
      <c r="PY130" s="36"/>
      <c r="PZ130" s="36"/>
      <c r="QA130" s="36"/>
      <c r="QB130" s="36"/>
      <c r="QC130" s="36"/>
      <c r="QD130" s="36"/>
      <c r="QE130" s="36"/>
      <c r="QF130" s="36"/>
      <c r="QG130" s="36"/>
      <c r="QH130" s="36"/>
      <c r="QI130" s="36"/>
      <c r="QJ130" s="36"/>
      <c r="QK130" s="36"/>
      <c r="QL130" s="36"/>
      <c r="QM130" s="36"/>
      <c r="QN130" s="36"/>
      <c r="QO130" s="36"/>
      <c r="QP130" s="36"/>
      <c r="QQ130" s="36"/>
      <c r="QR130" s="36"/>
      <c r="QS130" s="36"/>
      <c r="QT130" s="36"/>
      <c r="QU130" s="36"/>
      <c r="QV130" s="36"/>
      <c r="QW130" s="36"/>
      <c r="QX130" s="36"/>
      <c r="QY130" s="36"/>
      <c r="QZ130" s="36"/>
      <c r="RA130" s="36"/>
      <c r="RB130" s="36"/>
      <c r="RC130" s="36"/>
      <c r="RD130" s="36"/>
      <c r="RE130" s="36"/>
      <c r="RF130" s="36"/>
      <c r="RG130" s="36"/>
      <c r="RH130" s="36"/>
      <c r="RI130" s="36"/>
      <c r="RJ130" s="36"/>
      <c r="RK130" s="36"/>
      <c r="RL130" s="36"/>
    </row>
    <row r="131" spans="1:480" s="36" customFormat="1" ht="86.25" customHeight="1" x14ac:dyDescent="0.25">
      <c r="A131" s="44" t="s">
        <v>109</v>
      </c>
      <c r="B131" s="44" t="s">
        <v>123</v>
      </c>
      <c r="C131" s="44" t="s">
        <v>21</v>
      </c>
      <c r="D131" s="185" t="s">
        <v>288</v>
      </c>
      <c r="E131" s="32" t="s">
        <v>111</v>
      </c>
      <c r="F131" s="33" t="s">
        <v>20</v>
      </c>
      <c r="G131" s="186">
        <v>0.13</v>
      </c>
      <c r="H131" s="147">
        <v>45261</v>
      </c>
      <c r="I131" s="34">
        <v>0</v>
      </c>
      <c r="J131" s="34">
        <v>0</v>
      </c>
      <c r="K131" s="183">
        <v>14295.18</v>
      </c>
      <c r="L131" s="42">
        <v>0</v>
      </c>
      <c r="M131" s="42">
        <v>0</v>
      </c>
      <c r="N131" s="83"/>
      <c r="O131" s="83"/>
      <c r="P131" s="83"/>
      <c r="Q131" s="163"/>
    </row>
    <row r="132" spans="1:480" s="36" customFormat="1" ht="114.75" customHeight="1" x14ac:dyDescent="0.25">
      <c r="A132" s="44" t="s">
        <v>109</v>
      </c>
      <c r="B132" s="44" t="s">
        <v>123</v>
      </c>
      <c r="C132" s="44" t="s">
        <v>21</v>
      </c>
      <c r="D132" s="32" t="s">
        <v>285</v>
      </c>
      <c r="E132" s="31" t="s">
        <v>279</v>
      </c>
      <c r="F132" s="33" t="s">
        <v>120</v>
      </c>
      <c r="G132" s="51" t="s">
        <v>313</v>
      </c>
      <c r="H132" s="147">
        <v>45264</v>
      </c>
      <c r="I132" s="34">
        <v>0</v>
      </c>
      <c r="J132" s="34">
        <v>0</v>
      </c>
      <c r="K132" s="180">
        <v>3369.14</v>
      </c>
      <c r="L132" s="42">
        <v>0</v>
      </c>
      <c r="M132" s="42">
        <v>0</v>
      </c>
      <c r="N132" s="83"/>
      <c r="O132" s="83"/>
      <c r="P132" s="83"/>
      <c r="Q132" s="163"/>
    </row>
    <row r="133" spans="1:480" s="36" customFormat="1" ht="135" customHeight="1" x14ac:dyDescent="0.25">
      <c r="A133" s="44" t="s">
        <v>109</v>
      </c>
      <c r="B133" s="44" t="s">
        <v>123</v>
      </c>
      <c r="C133" s="44" t="s">
        <v>21</v>
      </c>
      <c r="D133" s="32" t="s">
        <v>215</v>
      </c>
      <c r="E133" s="32" t="s">
        <v>111</v>
      </c>
      <c r="F133" s="33" t="s">
        <v>20</v>
      </c>
      <c r="G133" s="51" t="s">
        <v>313</v>
      </c>
      <c r="H133" s="147">
        <v>45264</v>
      </c>
      <c r="I133" s="34">
        <v>0</v>
      </c>
      <c r="J133" s="34">
        <v>0</v>
      </c>
      <c r="K133" s="180">
        <v>419.36</v>
      </c>
      <c r="L133" s="42">
        <v>0</v>
      </c>
      <c r="M133" s="42">
        <v>0</v>
      </c>
      <c r="N133" s="83"/>
      <c r="O133" s="83"/>
      <c r="P133" s="83"/>
      <c r="Q133" s="163" t="s">
        <v>353</v>
      </c>
    </row>
    <row r="134" spans="1:480" s="36" customFormat="1" ht="86.25" customHeight="1" x14ac:dyDescent="0.25">
      <c r="A134" s="44" t="s">
        <v>109</v>
      </c>
      <c r="B134" s="44" t="s">
        <v>123</v>
      </c>
      <c r="C134" s="44" t="s">
        <v>21</v>
      </c>
      <c r="D134" s="32" t="s">
        <v>346</v>
      </c>
      <c r="E134" s="32" t="s">
        <v>111</v>
      </c>
      <c r="F134" s="33" t="s">
        <v>20</v>
      </c>
      <c r="G134" s="51">
        <v>0.1</v>
      </c>
      <c r="H134" s="147">
        <v>45264</v>
      </c>
      <c r="I134" s="34">
        <v>0</v>
      </c>
      <c r="J134" s="34">
        <v>0</v>
      </c>
      <c r="K134" s="180">
        <v>1921.13</v>
      </c>
      <c r="L134" s="42">
        <v>0</v>
      </c>
      <c r="M134" s="42">
        <v>0</v>
      </c>
      <c r="N134" s="83"/>
      <c r="O134" s="83"/>
      <c r="P134" s="83"/>
      <c r="Q134" s="163"/>
    </row>
    <row r="135" spans="1:480" s="36" customFormat="1" ht="86.25" customHeight="1" x14ac:dyDescent="0.25">
      <c r="A135" s="44" t="s">
        <v>109</v>
      </c>
      <c r="B135" s="44" t="s">
        <v>123</v>
      </c>
      <c r="C135" s="44" t="s">
        <v>21</v>
      </c>
      <c r="D135" s="32" t="s">
        <v>307</v>
      </c>
      <c r="E135" s="32" t="s">
        <v>111</v>
      </c>
      <c r="F135" s="33" t="s">
        <v>20</v>
      </c>
      <c r="G135" s="51">
        <v>0.06</v>
      </c>
      <c r="H135" s="147">
        <v>45264</v>
      </c>
      <c r="I135" s="34">
        <v>0</v>
      </c>
      <c r="J135" s="34">
        <v>0</v>
      </c>
      <c r="K135" s="180">
        <v>902.69</v>
      </c>
      <c r="L135" s="42">
        <v>0</v>
      </c>
      <c r="M135" s="42">
        <v>0</v>
      </c>
      <c r="N135" s="83"/>
      <c r="O135" s="83"/>
      <c r="P135" s="83"/>
      <c r="Q135" s="163"/>
    </row>
    <row r="136" spans="1:480" s="36" customFormat="1" ht="86.25" customHeight="1" x14ac:dyDescent="0.25">
      <c r="A136" s="211" t="s">
        <v>109</v>
      </c>
      <c r="B136" s="211" t="s">
        <v>123</v>
      </c>
      <c r="C136" s="211" t="s">
        <v>21</v>
      </c>
      <c r="D136" s="50" t="s">
        <v>354</v>
      </c>
      <c r="E136" s="50" t="s">
        <v>111</v>
      </c>
      <c r="F136" s="212" t="s">
        <v>20</v>
      </c>
      <c r="G136" s="213" t="s">
        <v>313</v>
      </c>
      <c r="H136" s="38">
        <v>45264</v>
      </c>
      <c r="I136" s="144">
        <v>0</v>
      </c>
      <c r="J136" s="144">
        <v>0</v>
      </c>
      <c r="K136" s="200">
        <v>191</v>
      </c>
      <c r="L136" s="144">
        <v>0</v>
      </c>
      <c r="M136" s="144">
        <v>0</v>
      </c>
      <c r="N136" s="83"/>
      <c r="O136" s="83"/>
      <c r="P136" s="83"/>
      <c r="Q136" s="163" t="s">
        <v>356</v>
      </c>
    </row>
    <row r="137" spans="1:480" s="36" customFormat="1" ht="99.75" customHeight="1" x14ac:dyDescent="0.25">
      <c r="A137" s="211" t="s">
        <v>109</v>
      </c>
      <c r="B137" s="211" t="s">
        <v>123</v>
      </c>
      <c r="C137" s="211" t="s">
        <v>21</v>
      </c>
      <c r="D137" s="50" t="s">
        <v>355</v>
      </c>
      <c r="E137" s="50" t="s">
        <v>111</v>
      </c>
      <c r="F137" s="212" t="s">
        <v>20</v>
      </c>
      <c r="G137" s="213" t="s">
        <v>313</v>
      </c>
      <c r="H137" s="38">
        <v>45264</v>
      </c>
      <c r="I137" s="144">
        <v>0</v>
      </c>
      <c r="J137" s="144">
        <v>0</v>
      </c>
      <c r="K137" s="200">
        <v>433.13</v>
      </c>
      <c r="L137" s="144">
        <v>0</v>
      </c>
      <c r="M137" s="144">
        <v>0</v>
      </c>
      <c r="N137" s="83"/>
      <c r="O137" s="83"/>
      <c r="P137" s="83"/>
      <c r="Q137" s="163" t="s">
        <v>356</v>
      </c>
    </row>
    <row r="138" spans="1:480" s="36" customFormat="1" ht="86.25" customHeight="1" x14ac:dyDescent="0.25">
      <c r="A138" s="44" t="s">
        <v>109</v>
      </c>
      <c r="B138" s="44" t="s">
        <v>123</v>
      </c>
      <c r="C138" s="44" t="s">
        <v>21</v>
      </c>
      <c r="D138" s="43" t="s">
        <v>164</v>
      </c>
      <c r="E138" s="43" t="s">
        <v>111</v>
      </c>
      <c r="F138" s="45" t="s">
        <v>20</v>
      </c>
      <c r="G138" s="42">
        <v>0</v>
      </c>
      <c r="H138" s="72" t="s">
        <v>15</v>
      </c>
      <c r="I138" s="42">
        <v>0.26</v>
      </c>
      <c r="J138" s="42">
        <v>0</v>
      </c>
      <c r="K138" s="42">
        <f>2496.603-2496.603</f>
        <v>0</v>
      </c>
      <c r="L138" s="42">
        <v>10689.84</v>
      </c>
      <c r="M138" s="42">
        <v>0</v>
      </c>
      <c r="N138" s="83"/>
      <c r="O138" s="83"/>
      <c r="P138" s="83"/>
      <c r="Q138" s="163"/>
    </row>
    <row r="139" spans="1:480" s="37" customFormat="1" ht="93.75" customHeight="1" x14ac:dyDescent="0.25">
      <c r="A139" s="44" t="s">
        <v>109</v>
      </c>
      <c r="B139" s="44" t="s">
        <v>123</v>
      </c>
      <c r="C139" s="44" t="s">
        <v>21</v>
      </c>
      <c r="D139" s="43" t="s">
        <v>165</v>
      </c>
      <c r="E139" s="43" t="s">
        <v>111</v>
      </c>
      <c r="F139" s="45" t="s">
        <v>20</v>
      </c>
      <c r="G139" s="42">
        <v>0</v>
      </c>
      <c r="H139" s="72" t="s">
        <v>15</v>
      </c>
      <c r="I139" s="42">
        <v>0.21</v>
      </c>
      <c r="J139" s="42">
        <v>0</v>
      </c>
      <c r="K139" s="42">
        <v>0</v>
      </c>
      <c r="L139" s="42">
        <v>5246.78</v>
      </c>
      <c r="M139" s="42">
        <v>0</v>
      </c>
      <c r="N139" s="83"/>
      <c r="O139" s="83"/>
      <c r="P139" s="83"/>
      <c r="Q139" s="163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  <c r="AO139" s="36"/>
      <c r="AP139" s="36"/>
      <c r="AQ139" s="36"/>
      <c r="AR139" s="36"/>
      <c r="AS139" s="36"/>
      <c r="AT139" s="36"/>
      <c r="AU139" s="36"/>
      <c r="AV139" s="36"/>
      <c r="AW139" s="36"/>
      <c r="AX139" s="36"/>
      <c r="AY139" s="36"/>
      <c r="AZ139" s="36"/>
      <c r="BA139" s="36"/>
      <c r="BB139" s="36"/>
      <c r="BC139" s="36"/>
      <c r="BD139" s="36"/>
      <c r="BE139" s="36"/>
      <c r="BF139" s="36"/>
      <c r="BG139" s="36"/>
      <c r="BH139" s="36"/>
      <c r="BI139" s="36"/>
      <c r="BJ139" s="36"/>
      <c r="BK139" s="36"/>
      <c r="BL139" s="36"/>
      <c r="BM139" s="36"/>
      <c r="BN139" s="36"/>
      <c r="BO139" s="36"/>
      <c r="BP139" s="36"/>
      <c r="BQ139" s="36"/>
      <c r="BR139" s="36"/>
      <c r="BS139" s="36"/>
      <c r="BT139" s="36"/>
      <c r="BU139" s="36"/>
      <c r="BV139" s="36"/>
      <c r="BW139" s="36"/>
      <c r="BX139" s="36"/>
      <c r="BY139" s="36"/>
      <c r="BZ139" s="36"/>
      <c r="CA139" s="36"/>
      <c r="CB139" s="36"/>
      <c r="CC139" s="36"/>
      <c r="CD139" s="36"/>
      <c r="CE139" s="36"/>
      <c r="CF139" s="36"/>
      <c r="CG139" s="36"/>
      <c r="CH139" s="36"/>
      <c r="CI139" s="36"/>
      <c r="CJ139" s="36"/>
      <c r="CK139" s="36"/>
      <c r="CL139" s="36"/>
      <c r="CM139" s="36"/>
      <c r="CN139" s="36"/>
      <c r="CO139" s="36"/>
      <c r="CP139" s="36"/>
      <c r="CQ139" s="36"/>
      <c r="CR139" s="36"/>
      <c r="CS139" s="36"/>
      <c r="CT139" s="36"/>
      <c r="CU139" s="36"/>
      <c r="CV139" s="36"/>
      <c r="CW139" s="36"/>
      <c r="CX139" s="36"/>
      <c r="CY139" s="36"/>
      <c r="CZ139" s="36"/>
      <c r="DA139" s="36"/>
      <c r="DB139" s="36"/>
      <c r="DC139" s="36"/>
      <c r="DD139" s="36"/>
      <c r="DE139" s="36"/>
      <c r="DF139" s="36"/>
      <c r="DG139" s="36"/>
      <c r="DH139" s="36"/>
      <c r="DI139" s="36"/>
      <c r="DJ139" s="36"/>
      <c r="DK139" s="36"/>
      <c r="DL139" s="36"/>
      <c r="DM139" s="36"/>
      <c r="DN139" s="36"/>
      <c r="DO139" s="36"/>
      <c r="DP139" s="36"/>
      <c r="DQ139" s="36"/>
      <c r="DR139" s="36"/>
      <c r="DS139" s="36"/>
      <c r="DT139" s="36"/>
      <c r="DU139" s="36"/>
      <c r="DV139" s="36"/>
      <c r="DW139" s="36"/>
      <c r="DX139" s="36"/>
      <c r="DY139" s="36"/>
      <c r="DZ139" s="36"/>
      <c r="EA139" s="36"/>
      <c r="EB139" s="36"/>
      <c r="EC139" s="36"/>
      <c r="ED139" s="36"/>
      <c r="EE139" s="36"/>
      <c r="EF139" s="36"/>
      <c r="EG139" s="36"/>
      <c r="EH139" s="36"/>
      <c r="EI139" s="36"/>
      <c r="EJ139" s="36"/>
      <c r="EK139" s="36"/>
      <c r="EL139" s="36"/>
      <c r="EM139" s="36"/>
      <c r="EN139" s="36"/>
      <c r="EO139" s="36"/>
      <c r="EP139" s="36"/>
      <c r="EQ139" s="36"/>
      <c r="ER139" s="36"/>
      <c r="ES139" s="36"/>
      <c r="ET139" s="36"/>
      <c r="EU139" s="36"/>
      <c r="EV139" s="36"/>
      <c r="EW139" s="36"/>
      <c r="EX139" s="36"/>
      <c r="EY139" s="36"/>
      <c r="EZ139" s="36"/>
      <c r="FA139" s="36"/>
      <c r="FB139" s="36"/>
      <c r="FC139" s="36"/>
      <c r="FD139" s="36"/>
      <c r="FE139" s="36"/>
      <c r="FF139" s="36"/>
      <c r="FG139" s="36"/>
      <c r="FH139" s="36"/>
      <c r="FI139" s="36"/>
      <c r="FJ139" s="36"/>
      <c r="FK139" s="36"/>
      <c r="FL139" s="36"/>
      <c r="FM139" s="36"/>
      <c r="FN139" s="36"/>
      <c r="FO139" s="36"/>
      <c r="FP139" s="36"/>
      <c r="FQ139" s="36"/>
      <c r="FR139" s="36"/>
      <c r="FS139" s="36"/>
      <c r="FT139" s="36"/>
      <c r="FU139" s="36"/>
      <c r="FV139" s="36"/>
      <c r="FW139" s="36"/>
      <c r="FX139" s="36"/>
      <c r="FY139" s="36"/>
      <c r="FZ139" s="36"/>
      <c r="GA139" s="36"/>
      <c r="GB139" s="36"/>
      <c r="GC139" s="36"/>
      <c r="GD139" s="36"/>
      <c r="GE139" s="36"/>
      <c r="GF139" s="36"/>
      <c r="GG139" s="36"/>
      <c r="GH139" s="36"/>
      <c r="GI139" s="36"/>
      <c r="GJ139" s="36"/>
      <c r="GK139" s="36"/>
      <c r="GL139" s="36"/>
      <c r="GM139" s="36"/>
      <c r="GN139" s="36"/>
      <c r="GO139" s="36"/>
      <c r="GP139" s="36"/>
      <c r="GQ139" s="36"/>
      <c r="GR139" s="36"/>
      <c r="GS139" s="36"/>
      <c r="GT139" s="36"/>
      <c r="GU139" s="36"/>
      <c r="GV139" s="36"/>
      <c r="GW139" s="36"/>
      <c r="GX139" s="36"/>
      <c r="GY139" s="36"/>
      <c r="GZ139" s="36"/>
      <c r="HA139" s="36"/>
      <c r="HB139" s="36"/>
      <c r="HC139" s="36"/>
      <c r="HD139" s="36"/>
      <c r="HE139" s="36"/>
      <c r="HF139" s="36"/>
      <c r="HG139" s="36"/>
      <c r="HH139" s="36"/>
      <c r="HI139" s="36"/>
      <c r="HJ139" s="36"/>
      <c r="HK139" s="36"/>
      <c r="HL139" s="36"/>
      <c r="HM139" s="36"/>
      <c r="HN139" s="36"/>
      <c r="HO139" s="36"/>
      <c r="HP139" s="36"/>
      <c r="HQ139" s="36"/>
      <c r="HR139" s="36"/>
      <c r="HS139" s="36"/>
      <c r="HT139" s="36"/>
      <c r="HU139" s="36"/>
      <c r="HV139" s="36"/>
      <c r="HW139" s="36"/>
      <c r="HX139" s="36"/>
      <c r="HY139" s="36"/>
      <c r="HZ139" s="36"/>
      <c r="IA139" s="36"/>
      <c r="IB139" s="36"/>
      <c r="IC139" s="36"/>
      <c r="ID139" s="36"/>
      <c r="IE139" s="36"/>
      <c r="IF139" s="36"/>
      <c r="IG139" s="36"/>
      <c r="IH139" s="36"/>
      <c r="II139" s="36"/>
      <c r="IJ139" s="36"/>
      <c r="IK139" s="36"/>
      <c r="IL139" s="36"/>
      <c r="IM139" s="36"/>
      <c r="IN139" s="36"/>
      <c r="IO139" s="36"/>
      <c r="IP139" s="36"/>
      <c r="IQ139" s="36"/>
      <c r="IR139" s="36"/>
      <c r="IS139" s="36"/>
      <c r="IT139" s="36"/>
      <c r="IU139" s="36"/>
      <c r="IV139" s="36"/>
      <c r="IW139" s="36"/>
      <c r="IX139" s="36"/>
      <c r="IY139" s="36"/>
      <c r="IZ139" s="36"/>
      <c r="JA139" s="36"/>
      <c r="JB139" s="36"/>
      <c r="JC139" s="36"/>
      <c r="JD139" s="36"/>
      <c r="JE139" s="36"/>
      <c r="JF139" s="36"/>
      <c r="JG139" s="36"/>
      <c r="JH139" s="36"/>
      <c r="JI139" s="36"/>
      <c r="JJ139" s="36"/>
      <c r="JK139" s="36"/>
      <c r="JL139" s="36"/>
      <c r="JM139" s="36"/>
      <c r="JN139" s="36"/>
      <c r="JO139" s="36"/>
      <c r="JP139" s="36"/>
      <c r="JQ139" s="36"/>
      <c r="JR139" s="36"/>
      <c r="JS139" s="36"/>
      <c r="JT139" s="36"/>
      <c r="JU139" s="36"/>
      <c r="JV139" s="36"/>
      <c r="JW139" s="36"/>
      <c r="JX139" s="36"/>
      <c r="JY139" s="36"/>
      <c r="JZ139" s="36"/>
      <c r="KA139" s="36"/>
      <c r="KB139" s="36"/>
      <c r="KC139" s="36"/>
      <c r="KD139" s="36"/>
      <c r="KE139" s="36"/>
      <c r="KF139" s="36"/>
      <c r="KG139" s="36"/>
      <c r="KH139" s="36"/>
      <c r="KI139" s="36"/>
      <c r="KJ139" s="36"/>
      <c r="KK139" s="36"/>
      <c r="KL139" s="36"/>
      <c r="KM139" s="36"/>
      <c r="KN139" s="36"/>
      <c r="KO139" s="36"/>
      <c r="KP139" s="36"/>
      <c r="KQ139" s="36"/>
      <c r="KR139" s="36"/>
      <c r="KS139" s="36"/>
      <c r="KT139" s="36"/>
      <c r="KU139" s="36"/>
      <c r="KV139" s="36"/>
      <c r="KW139" s="36"/>
      <c r="KX139" s="36"/>
      <c r="KY139" s="36"/>
      <c r="KZ139" s="36"/>
      <c r="LA139" s="36"/>
      <c r="LB139" s="36"/>
      <c r="LC139" s="36"/>
      <c r="LD139" s="36"/>
      <c r="LE139" s="36"/>
      <c r="LF139" s="36"/>
      <c r="LG139" s="36"/>
      <c r="LH139" s="36"/>
      <c r="LI139" s="36"/>
      <c r="LJ139" s="36"/>
      <c r="LK139" s="36"/>
      <c r="LL139" s="36"/>
      <c r="LM139" s="36"/>
      <c r="LN139" s="36"/>
      <c r="LO139" s="36"/>
      <c r="LP139" s="36"/>
      <c r="LQ139" s="36"/>
      <c r="LR139" s="36"/>
      <c r="LS139" s="36"/>
      <c r="LT139" s="36"/>
      <c r="LU139" s="36"/>
      <c r="LV139" s="36"/>
      <c r="LW139" s="36"/>
      <c r="LX139" s="36"/>
      <c r="LY139" s="36"/>
      <c r="LZ139" s="36"/>
      <c r="MA139" s="36"/>
      <c r="MB139" s="36"/>
      <c r="MC139" s="36"/>
      <c r="MD139" s="36"/>
      <c r="ME139" s="36"/>
      <c r="MF139" s="36"/>
      <c r="MG139" s="36"/>
      <c r="MH139" s="36"/>
      <c r="MI139" s="36"/>
      <c r="MJ139" s="36"/>
      <c r="MK139" s="36"/>
      <c r="ML139" s="36"/>
      <c r="MM139" s="36"/>
      <c r="MN139" s="36"/>
      <c r="MO139" s="36"/>
      <c r="MP139" s="36"/>
      <c r="MQ139" s="36"/>
      <c r="MR139" s="36"/>
      <c r="MS139" s="36"/>
      <c r="MT139" s="36"/>
      <c r="MU139" s="36"/>
      <c r="MV139" s="36"/>
      <c r="MW139" s="36"/>
      <c r="MX139" s="36"/>
      <c r="MY139" s="36"/>
      <c r="MZ139" s="36"/>
      <c r="NA139" s="36"/>
      <c r="NB139" s="36"/>
      <c r="NC139" s="36"/>
      <c r="ND139" s="36"/>
      <c r="NE139" s="36"/>
      <c r="NF139" s="36"/>
      <c r="NG139" s="36"/>
      <c r="NH139" s="36"/>
      <c r="NI139" s="36"/>
      <c r="NJ139" s="36"/>
      <c r="NK139" s="36"/>
      <c r="NL139" s="36"/>
      <c r="NM139" s="36"/>
      <c r="NN139" s="36"/>
      <c r="NO139" s="36"/>
      <c r="NP139" s="36"/>
      <c r="NQ139" s="36"/>
      <c r="NR139" s="36"/>
      <c r="NS139" s="36"/>
      <c r="NT139" s="36"/>
      <c r="NU139" s="36"/>
      <c r="NV139" s="36"/>
      <c r="NW139" s="36"/>
      <c r="NX139" s="36"/>
      <c r="NY139" s="36"/>
      <c r="NZ139" s="36"/>
      <c r="OA139" s="36"/>
      <c r="OB139" s="36"/>
      <c r="OC139" s="36"/>
      <c r="OD139" s="36"/>
      <c r="OE139" s="36"/>
      <c r="OF139" s="36"/>
      <c r="OG139" s="36"/>
      <c r="OH139" s="36"/>
      <c r="OI139" s="36"/>
      <c r="OJ139" s="36"/>
      <c r="OK139" s="36"/>
      <c r="OL139" s="36"/>
      <c r="OM139" s="36"/>
      <c r="ON139" s="36"/>
      <c r="OO139" s="36"/>
      <c r="OP139" s="36"/>
      <c r="OQ139" s="36"/>
      <c r="OR139" s="36"/>
      <c r="OS139" s="36"/>
      <c r="OT139" s="36"/>
      <c r="OU139" s="36"/>
      <c r="OV139" s="36"/>
      <c r="OW139" s="36"/>
      <c r="OX139" s="36"/>
      <c r="OY139" s="36"/>
      <c r="OZ139" s="36"/>
      <c r="PA139" s="36"/>
      <c r="PB139" s="36"/>
      <c r="PC139" s="36"/>
      <c r="PD139" s="36"/>
      <c r="PE139" s="36"/>
      <c r="PF139" s="36"/>
      <c r="PG139" s="36"/>
      <c r="PH139" s="36"/>
      <c r="PI139" s="36"/>
      <c r="PJ139" s="36"/>
      <c r="PK139" s="36"/>
      <c r="PL139" s="36"/>
      <c r="PM139" s="36"/>
      <c r="PN139" s="36"/>
      <c r="PO139" s="36"/>
      <c r="PP139" s="36"/>
      <c r="PQ139" s="36"/>
      <c r="PR139" s="36"/>
      <c r="PS139" s="36"/>
      <c r="PT139" s="36"/>
      <c r="PU139" s="36"/>
      <c r="PV139" s="36"/>
      <c r="PW139" s="36"/>
      <c r="PX139" s="36"/>
      <c r="PY139" s="36"/>
      <c r="PZ139" s="36"/>
      <c r="QA139" s="36"/>
      <c r="QB139" s="36"/>
      <c r="QC139" s="36"/>
      <c r="QD139" s="36"/>
      <c r="QE139" s="36"/>
      <c r="QF139" s="36"/>
      <c r="QG139" s="36"/>
      <c r="QH139" s="36"/>
      <c r="QI139" s="36"/>
      <c r="QJ139" s="36"/>
      <c r="QK139" s="36"/>
      <c r="QL139" s="36"/>
      <c r="QM139" s="36"/>
      <c r="QN139" s="36"/>
      <c r="QO139" s="36"/>
      <c r="QP139" s="36"/>
      <c r="QQ139" s="36"/>
      <c r="QR139" s="36"/>
      <c r="QS139" s="36"/>
      <c r="QT139" s="36"/>
      <c r="QU139" s="36"/>
      <c r="QV139" s="36"/>
      <c r="QW139" s="36"/>
      <c r="QX139" s="36"/>
      <c r="QY139" s="36"/>
      <c r="QZ139" s="36"/>
      <c r="RA139" s="36"/>
      <c r="RB139" s="36"/>
      <c r="RC139" s="36"/>
      <c r="RD139" s="36"/>
      <c r="RE139" s="36"/>
      <c r="RF139" s="36"/>
      <c r="RG139" s="36"/>
      <c r="RH139" s="36"/>
      <c r="RI139" s="36"/>
      <c r="RJ139" s="36"/>
      <c r="RK139" s="36"/>
      <c r="RL139" s="36"/>
    </row>
    <row r="140" spans="1:480" s="37" customFormat="1" ht="91.5" customHeight="1" x14ac:dyDescent="0.25">
      <c r="A140" s="120" t="s">
        <v>15</v>
      </c>
      <c r="B140" s="120" t="s">
        <v>15</v>
      </c>
      <c r="C140" s="120" t="s">
        <v>15</v>
      </c>
      <c r="D140" s="122" t="s">
        <v>166</v>
      </c>
      <c r="E140" s="122" t="s">
        <v>34</v>
      </c>
      <c r="F140" s="134" t="s">
        <v>35</v>
      </c>
      <c r="G140" s="135">
        <f>SUM(G141:G177)</f>
        <v>29</v>
      </c>
      <c r="H140" s="127" t="s">
        <v>15</v>
      </c>
      <c r="I140" s="135">
        <f>SUM(I141:I177)</f>
        <v>16</v>
      </c>
      <c r="J140" s="135">
        <f>SUM(J141:J177)</f>
        <v>17</v>
      </c>
      <c r="K140" s="126">
        <f>SUM(K141:K177)</f>
        <v>75432.60000000002</v>
      </c>
      <c r="L140" s="126">
        <f>SUM(L141:L194)</f>
        <v>78020.72</v>
      </c>
      <c r="M140" s="126">
        <f>SUM(M141:M194)</f>
        <v>51120.21</v>
      </c>
      <c r="N140" s="83"/>
      <c r="O140" s="83"/>
      <c r="P140" s="83"/>
      <c r="Q140" s="163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  <c r="AO140" s="36"/>
      <c r="AP140" s="36"/>
      <c r="AQ140" s="36"/>
      <c r="AR140" s="36"/>
      <c r="AS140" s="36"/>
      <c r="AT140" s="36"/>
      <c r="AU140" s="36"/>
      <c r="AV140" s="36"/>
      <c r="AW140" s="36"/>
      <c r="AX140" s="36"/>
      <c r="AY140" s="36"/>
      <c r="AZ140" s="36"/>
      <c r="BA140" s="36"/>
      <c r="BB140" s="36"/>
      <c r="BC140" s="36"/>
      <c r="BD140" s="36"/>
      <c r="BE140" s="36"/>
      <c r="BF140" s="36"/>
      <c r="BG140" s="36"/>
      <c r="BH140" s="36"/>
      <c r="BI140" s="36"/>
      <c r="BJ140" s="36"/>
      <c r="BK140" s="36"/>
      <c r="BL140" s="36"/>
      <c r="BM140" s="36"/>
      <c r="BN140" s="36"/>
      <c r="BO140" s="36"/>
      <c r="BP140" s="36"/>
      <c r="BQ140" s="36"/>
      <c r="BR140" s="36"/>
      <c r="BS140" s="36"/>
      <c r="BT140" s="36"/>
      <c r="BU140" s="36"/>
      <c r="BV140" s="36"/>
      <c r="BW140" s="36"/>
      <c r="BX140" s="36"/>
      <c r="BY140" s="36"/>
      <c r="BZ140" s="36"/>
      <c r="CA140" s="36"/>
      <c r="CB140" s="36"/>
      <c r="CC140" s="36"/>
      <c r="CD140" s="36"/>
      <c r="CE140" s="36"/>
      <c r="CF140" s="36"/>
      <c r="CG140" s="36"/>
      <c r="CH140" s="36"/>
      <c r="CI140" s="36"/>
      <c r="CJ140" s="36"/>
      <c r="CK140" s="36"/>
      <c r="CL140" s="36"/>
      <c r="CM140" s="36"/>
      <c r="CN140" s="36"/>
      <c r="CO140" s="36"/>
      <c r="CP140" s="36"/>
      <c r="CQ140" s="36"/>
      <c r="CR140" s="36"/>
      <c r="CS140" s="36"/>
      <c r="CT140" s="36"/>
      <c r="CU140" s="36"/>
      <c r="CV140" s="36"/>
      <c r="CW140" s="36"/>
      <c r="CX140" s="36"/>
      <c r="CY140" s="36"/>
      <c r="CZ140" s="36"/>
      <c r="DA140" s="36"/>
      <c r="DB140" s="36"/>
      <c r="DC140" s="36"/>
      <c r="DD140" s="36"/>
      <c r="DE140" s="36"/>
      <c r="DF140" s="36"/>
      <c r="DG140" s="36"/>
      <c r="DH140" s="36"/>
      <c r="DI140" s="36"/>
      <c r="DJ140" s="36"/>
      <c r="DK140" s="36"/>
      <c r="DL140" s="36"/>
      <c r="DM140" s="36"/>
      <c r="DN140" s="36"/>
      <c r="DO140" s="36"/>
      <c r="DP140" s="36"/>
      <c r="DQ140" s="36"/>
      <c r="DR140" s="36"/>
      <c r="DS140" s="36"/>
      <c r="DT140" s="36"/>
      <c r="DU140" s="36"/>
      <c r="DV140" s="36"/>
      <c r="DW140" s="36"/>
      <c r="DX140" s="36"/>
      <c r="DY140" s="36"/>
      <c r="DZ140" s="36"/>
      <c r="EA140" s="36"/>
      <c r="EB140" s="36"/>
      <c r="EC140" s="36"/>
      <c r="ED140" s="36"/>
      <c r="EE140" s="36"/>
      <c r="EF140" s="36"/>
      <c r="EG140" s="36"/>
      <c r="EH140" s="36"/>
      <c r="EI140" s="36"/>
      <c r="EJ140" s="36"/>
      <c r="EK140" s="36"/>
      <c r="EL140" s="36"/>
      <c r="EM140" s="36"/>
      <c r="EN140" s="36"/>
      <c r="EO140" s="36"/>
      <c r="EP140" s="36"/>
      <c r="EQ140" s="36"/>
      <c r="ER140" s="36"/>
      <c r="ES140" s="36"/>
      <c r="ET140" s="36"/>
      <c r="EU140" s="36"/>
      <c r="EV140" s="36"/>
      <c r="EW140" s="36"/>
      <c r="EX140" s="36"/>
      <c r="EY140" s="36"/>
      <c r="EZ140" s="36"/>
      <c r="FA140" s="36"/>
      <c r="FB140" s="36"/>
      <c r="FC140" s="36"/>
      <c r="FD140" s="36"/>
      <c r="FE140" s="36"/>
      <c r="FF140" s="36"/>
      <c r="FG140" s="36"/>
      <c r="FH140" s="36"/>
      <c r="FI140" s="36"/>
      <c r="FJ140" s="36"/>
      <c r="FK140" s="36"/>
      <c r="FL140" s="36"/>
      <c r="FM140" s="36"/>
      <c r="FN140" s="36"/>
      <c r="FO140" s="36"/>
      <c r="FP140" s="36"/>
      <c r="FQ140" s="36"/>
      <c r="FR140" s="36"/>
      <c r="FS140" s="36"/>
      <c r="FT140" s="36"/>
      <c r="FU140" s="36"/>
      <c r="FV140" s="36"/>
      <c r="FW140" s="36"/>
      <c r="FX140" s="36"/>
      <c r="FY140" s="36"/>
      <c r="FZ140" s="36"/>
      <c r="GA140" s="36"/>
      <c r="GB140" s="36"/>
      <c r="GC140" s="36"/>
      <c r="GD140" s="36"/>
      <c r="GE140" s="36"/>
      <c r="GF140" s="36"/>
      <c r="GG140" s="36"/>
      <c r="GH140" s="36"/>
      <c r="GI140" s="36"/>
      <c r="GJ140" s="36"/>
      <c r="GK140" s="36"/>
      <c r="GL140" s="36"/>
      <c r="GM140" s="36"/>
      <c r="GN140" s="36"/>
      <c r="GO140" s="36"/>
      <c r="GP140" s="36"/>
      <c r="GQ140" s="36"/>
      <c r="GR140" s="36"/>
      <c r="GS140" s="36"/>
      <c r="GT140" s="36"/>
      <c r="GU140" s="36"/>
      <c r="GV140" s="36"/>
      <c r="GW140" s="36"/>
      <c r="GX140" s="36"/>
      <c r="GY140" s="36"/>
      <c r="GZ140" s="36"/>
      <c r="HA140" s="36"/>
      <c r="HB140" s="36"/>
      <c r="HC140" s="36"/>
      <c r="HD140" s="36"/>
      <c r="HE140" s="36"/>
      <c r="HF140" s="36"/>
      <c r="HG140" s="36"/>
      <c r="HH140" s="36"/>
      <c r="HI140" s="36"/>
      <c r="HJ140" s="36"/>
      <c r="HK140" s="36"/>
      <c r="HL140" s="36"/>
      <c r="HM140" s="36"/>
      <c r="HN140" s="36"/>
      <c r="HO140" s="36"/>
      <c r="HP140" s="36"/>
      <c r="HQ140" s="36"/>
      <c r="HR140" s="36"/>
      <c r="HS140" s="36"/>
      <c r="HT140" s="36"/>
      <c r="HU140" s="36"/>
      <c r="HV140" s="36"/>
      <c r="HW140" s="36"/>
      <c r="HX140" s="36"/>
      <c r="HY140" s="36"/>
      <c r="HZ140" s="36"/>
      <c r="IA140" s="36"/>
      <c r="IB140" s="36"/>
      <c r="IC140" s="36"/>
      <c r="ID140" s="36"/>
      <c r="IE140" s="36"/>
      <c r="IF140" s="36"/>
      <c r="IG140" s="36"/>
      <c r="IH140" s="36"/>
      <c r="II140" s="36"/>
      <c r="IJ140" s="36"/>
      <c r="IK140" s="36"/>
      <c r="IL140" s="36"/>
      <c r="IM140" s="36"/>
      <c r="IN140" s="36"/>
      <c r="IO140" s="36"/>
      <c r="IP140" s="36"/>
      <c r="IQ140" s="36"/>
      <c r="IR140" s="36"/>
      <c r="IS140" s="36"/>
      <c r="IT140" s="36"/>
      <c r="IU140" s="36"/>
      <c r="IV140" s="36"/>
      <c r="IW140" s="36"/>
      <c r="IX140" s="36"/>
      <c r="IY140" s="36"/>
      <c r="IZ140" s="36"/>
      <c r="JA140" s="36"/>
      <c r="JB140" s="36"/>
      <c r="JC140" s="36"/>
      <c r="JD140" s="36"/>
      <c r="JE140" s="36"/>
      <c r="JF140" s="36"/>
      <c r="JG140" s="36"/>
      <c r="JH140" s="36"/>
      <c r="JI140" s="36"/>
      <c r="JJ140" s="36"/>
      <c r="JK140" s="36"/>
      <c r="JL140" s="36"/>
      <c r="JM140" s="36"/>
      <c r="JN140" s="36"/>
      <c r="JO140" s="36"/>
      <c r="JP140" s="36"/>
      <c r="JQ140" s="36"/>
      <c r="JR140" s="36"/>
      <c r="JS140" s="36"/>
      <c r="JT140" s="36"/>
      <c r="JU140" s="36"/>
      <c r="JV140" s="36"/>
      <c r="JW140" s="36"/>
      <c r="JX140" s="36"/>
      <c r="JY140" s="36"/>
      <c r="JZ140" s="36"/>
      <c r="KA140" s="36"/>
      <c r="KB140" s="36"/>
      <c r="KC140" s="36"/>
      <c r="KD140" s="36"/>
      <c r="KE140" s="36"/>
      <c r="KF140" s="36"/>
      <c r="KG140" s="36"/>
      <c r="KH140" s="36"/>
      <c r="KI140" s="36"/>
      <c r="KJ140" s="36"/>
      <c r="KK140" s="36"/>
      <c r="KL140" s="36"/>
      <c r="KM140" s="36"/>
      <c r="KN140" s="36"/>
      <c r="KO140" s="36"/>
      <c r="KP140" s="36"/>
      <c r="KQ140" s="36"/>
      <c r="KR140" s="36"/>
      <c r="KS140" s="36"/>
      <c r="KT140" s="36"/>
      <c r="KU140" s="36"/>
      <c r="KV140" s="36"/>
      <c r="KW140" s="36"/>
      <c r="KX140" s="36"/>
      <c r="KY140" s="36"/>
      <c r="KZ140" s="36"/>
      <c r="LA140" s="36"/>
      <c r="LB140" s="36"/>
      <c r="LC140" s="36"/>
      <c r="LD140" s="36"/>
      <c r="LE140" s="36"/>
      <c r="LF140" s="36"/>
      <c r="LG140" s="36"/>
      <c r="LH140" s="36"/>
      <c r="LI140" s="36"/>
      <c r="LJ140" s="36"/>
      <c r="LK140" s="36"/>
      <c r="LL140" s="36"/>
      <c r="LM140" s="36"/>
      <c r="LN140" s="36"/>
      <c r="LO140" s="36"/>
      <c r="LP140" s="36"/>
      <c r="LQ140" s="36"/>
      <c r="LR140" s="36"/>
      <c r="LS140" s="36"/>
      <c r="LT140" s="36"/>
      <c r="LU140" s="36"/>
      <c r="LV140" s="36"/>
      <c r="LW140" s="36"/>
      <c r="LX140" s="36"/>
      <c r="LY140" s="36"/>
      <c r="LZ140" s="36"/>
      <c r="MA140" s="36"/>
      <c r="MB140" s="36"/>
      <c r="MC140" s="36"/>
      <c r="MD140" s="36"/>
      <c r="ME140" s="36"/>
      <c r="MF140" s="36"/>
      <c r="MG140" s="36"/>
      <c r="MH140" s="36"/>
      <c r="MI140" s="36"/>
      <c r="MJ140" s="36"/>
      <c r="MK140" s="36"/>
      <c r="ML140" s="36"/>
      <c r="MM140" s="36"/>
      <c r="MN140" s="36"/>
      <c r="MO140" s="36"/>
      <c r="MP140" s="36"/>
      <c r="MQ140" s="36"/>
      <c r="MR140" s="36"/>
      <c r="MS140" s="36"/>
      <c r="MT140" s="36"/>
      <c r="MU140" s="36"/>
      <c r="MV140" s="36"/>
      <c r="MW140" s="36"/>
      <c r="MX140" s="36"/>
      <c r="MY140" s="36"/>
      <c r="MZ140" s="36"/>
      <c r="NA140" s="36"/>
      <c r="NB140" s="36"/>
      <c r="NC140" s="36"/>
      <c r="ND140" s="36"/>
      <c r="NE140" s="36"/>
      <c r="NF140" s="36"/>
      <c r="NG140" s="36"/>
      <c r="NH140" s="36"/>
      <c r="NI140" s="36"/>
      <c r="NJ140" s="36"/>
      <c r="NK140" s="36"/>
      <c r="NL140" s="36"/>
      <c r="NM140" s="36"/>
      <c r="NN140" s="36"/>
      <c r="NO140" s="36"/>
      <c r="NP140" s="36"/>
      <c r="NQ140" s="36"/>
      <c r="NR140" s="36"/>
      <c r="NS140" s="36"/>
      <c r="NT140" s="36"/>
      <c r="NU140" s="36"/>
      <c r="NV140" s="36"/>
      <c r="NW140" s="36"/>
      <c r="NX140" s="36"/>
      <c r="NY140" s="36"/>
      <c r="NZ140" s="36"/>
      <c r="OA140" s="36"/>
      <c r="OB140" s="36"/>
      <c r="OC140" s="36"/>
      <c r="OD140" s="36"/>
      <c r="OE140" s="36"/>
      <c r="OF140" s="36"/>
      <c r="OG140" s="36"/>
      <c r="OH140" s="36"/>
      <c r="OI140" s="36"/>
      <c r="OJ140" s="36"/>
      <c r="OK140" s="36"/>
      <c r="OL140" s="36"/>
      <c r="OM140" s="36"/>
      <c r="ON140" s="36"/>
      <c r="OO140" s="36"/>
      <c r="OP140" s="36"/>
      <c r="OQ140" s="36"/>
      <c r="OR140" s="36"/>
      <c r="OS140" s="36"/>
      <c r="OT140" s="36"/>
      <c r="OU140" s="36"/>
      <c r="OV140" s="36"/>
      <c r="OW140" s="36"/>
      <c r="OX140" s="36"/>
      <c r="OY140" s="36"/>
      <c r="OZ140" s="36"/>
      <c r="PA140" s="36"/>
      <c r="PB140" s="36"/>
      <c r="PC140" s="36"/>
      <c r="PD140" s="36"/>
      <c r="PE140" s="36"/>
      <c r="PF140" s="36"/>
      <c r="PG140" s="36"/>
      <c r="PH140" s="36"/>
      <c r="PI140" s="36"/>
      <c r="PJ140" s="36"/>
      <c r="PK140" s="36"/>
      <c r="PL140" s="36"/>
      <c r="PM140" s="36"/>
      <c r="PN140" s="36"/>
      <c r="PO140" s="36"/>
      <c r="PP140" s="36"/>
      <c r="PQ140" s="36"/>
      <c r="PR140" s="36"/>
      <c r="PS140" s="36"/>
      <c r="PT140" s="36"/>
      <c r="PU140" s="36"/>
      <c r="PV140" s="36"/>
      <c r="PW140" s="36"/>
      <c r="PX140" s="36"/>
      <c r="PY140" s="36"/>
      <c r="PZ140" s="36"/>
      <c r="QA140" s="36"/>
      <c r="QB140" s="36"/>
      <c r="QC140" s="36"/>
      <c r="QD140" s="36"/>
      <c r="QE140" s="36"/>
      <c r="QF140" s="36"/>
      <c r="QG140" s="36"/>
      <c r="QH140" s="36"/>
      <c r="QI140" s="36"/>
      <c r="QJ140" s="36"/>
      <c r="QK140" s="36"/>
      <c r="QL140" s="36"/>
      <c r="QM140" s="36"/>
      <c r="QN140" s="36"/>
      <c r="QO140" s="36"/>
      <c r="QP140" s="36"/>
      <c r="QQ140" s="36"/>
      <c r="QR140" s="36"/>
      <c r="QS140" s="36"/>
      <c r="QT140" s="36"/>
      <c r="QU140" s="36"/>
      <c r="QV140" s="36"/>
      <c r="QW140" s="36"/>
      <c r="QX140" s="36"/>
      <c r="QY140" s="36"/>
      <c r="QZ140" s="36"/>
      <c r="RA140" s="36"/>
      <c r="RB140" s="36"/>
      <c r="RC140" s="36"/>
      <c r="RD140" s="36"/>
      <c r="RE140" s="36"/>
      <c r="RF140" s="36"/>
      <c r="RG140" s="36"/>
      <c r="RH140" s="36"/>
      <c r="RI140" s="36"/>
      <c r="RJ140" s="36"/>
      <c r="RK140" s="36"/>
      <c r="RL140" s="36"/>
    </row>
    <row r="141" spans="1:480" ht="89.25" customHeight="1" x14ac:dyDescent="0.25">
      <c r="A141" s="44" t="s">
        <v>109</v>
      </c>
      <c r="B141" s="44" t="s">
        <v>123</v>
      </c>
      <c r="C141" s="44" t="s">
        <v>21</v>
      </c>
      <c r="D141" s="184" t="s">
        <v>291</v>
      </c>
      <c r="E141" s="32" t="s">
        <v>297</v>
      </c>
      <c r="F141" s="33" t="s">
        <v>35</v>
      </c>
      <c r="G141" s="41">
        <v>0</v>
      </c>
      <c r="H141" s="147">
        <v>45261</v>
      </c>
      <c r="I141" s="41">
        <v>11</v>
      </c>
      <c r="J141" s="41">
        <v>11</v>
      </c>
      <c r="K141" s="34">
        <v>0</v>
      </c>
      <c r="L141" s="34">
        <v>10000</v>
      </c>
      <c r="M141" s="34">
        <v>10000</v>
      </c>
      <c r="N141" s="126">
        <f>SUM(N142:N198)</f>
        <v>0</v>
      </c>
      <c r="O141" s="126">
        <f>SUM(O142:O198)</f>
        <v>0</v>
      </c>
      <c r="P141" s="126">
        <f>SUM(P142:P198)</f>
        <v>0</v>
      </c>
    </row>
    <row r="142" spans="1:480" s="17" customFormat="1" ht="117" customHeight="1" x14ac:dyDescent="0.25">
      <c r="A142" s="44" t="s">
        <v>109</v>
      </c>
      <c r="B142" s="44" t="s">
        <v>123</v>
      </c>
      <c r="C142" s="44" t="s">
        <v>21</v>
      </c>
      <c r="D142" s="43" t="s">
        <v>167</v>
      </c>
      <c r="E142" s="43" t="s">
        <v>34</v>
      </c>
      <c r="F142" s="44" t="s">
        <v>35</v>
      </c>
      <c r="G142" s="49">
        <v>1</v>
      </c>
      <c r="H142" s="48">
        <v>45265</v>
      </c>
      <c r="I142" s="45">
        <v>0</v>
      </c>
      <c r="J142" s="45">
        <v>0</v>
      </c>
      <c r="K142" s="34">
        <v>4600</v>
      </c>
      <c r="L142" s="42">
        <v>0</v>
      </c>
      <c r="M142" s="42">
        <v>0</v>
      </c>
      <c r="N142" s="83"/>
      <c r="O142" s="83"/>
      <c r="P142" s="83"/>
      <c r="Q142" s="163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  <c r="JS142"/>
      <c r="JT142"/>
      <c r="JU142"/>
      <c r="JV142"/>
      <c r="JW142"/>
      <c r="JX142"/>
      <c r="JY142"/>
      <c r="JZ142"/>
      <c r="KA142"/>
      <c r="KB142"/>
      <c r="KC142"/>
      <c r="KD142"/>
      <c r="KE142"/>
      <c r="KF142"/>
      <c r="KG142"/>
      <c r="KH142"/>
      <c r="KI142"/>
      <c r="KJ142"/>
      <c r="KK142"/>
      <c r="KL142"/>
      <c r="KM142"/>
      <c r="KN142"/>
      <c r="KO142"/>
      <c r="KP142"/>
      <c r="KQ142"/>
      <c r="KR142"/>
      <c r="KS142"/>
      <c r="KT142"/>
      <c r="KU142"/>
      <c r="KV142"/>
      <c r="KW142"/>
      <c r="KX142"/>
      <c r="KY142"/>
      <c r="KZ142"/>
      <c r="LA142"/>
      <c r="LB142"/>
      <c r="LC142"/>
      <c r="LD142"/>
      <c r="LE142"/>
      <c r="LF142"/>
      <c r="LG142"/>
      <c r="LH142"/>
      <c r="LI142"/>
      <c r="LJ142"/>
      <c r="LK142"/>
      <c r="LL142"/>
      <c r="LM142"/>
      <c r="LN142"/>
      <c r="LO142"/>
      <c r="LP142"/>
      <c r="LQ142"/>
      <c r="LR142"/>
      <c r="LS142"/>
      <c r="LT142"/>
      <c r="LU142"/>
      <c r="LV142"/>
      <c r="LW142"/>
      <c r="LX142"/>
      <c r="LY142"/>
      <c r="LZ142"/>
      <c r="MA142"/>
      <c r="MB142"/>
      <c r="MC142"/>
      <c r="MD142"/>
      <c r="ME142"/>
      <c r="MF142"/>
      <c r="MG142"/>
      <c r="MH142"/>
      <c r="MI142"/>
      <c r="MJ142"/>
      <c r="MK142"/>
      <c r="ML142"/>
      <c r="MM142"/>
      <c r="MN142"/>
      <c r="MO142"/>
      <c r="MP142"/>
      <c r="MQ142"/>
      <c r="MR142"/>
      <c r="MS142"/>
      <c r="MT142"/>
      <c r="MU142"/>
      <c r="MV142"/>
      <c r="MW142"/>
      <c r="MX142"/>
      <c r="MY142"/>
      <c r="MZ142"/>
      <c r="NA142"/>
      <c r="NB142"/>
      <c r="NC142"/>
      <c r="ND142"/>
      <c r="NE142"/>
      <c r="NF142"/>
      <c r="NG142"/>
      <c r="NH142"/>
      <c r="NI142"/>
      <c r="NJ142"/>
      <c r="NK142"/>
      <c r="NL142"/>
      <c r="NM142"/>
      <c r="NN142"/>
      <c r="NO142"/>
      <c r="NP142"/>
      <c r="NQ142"/>
      <c r="NR142"/>
      <c r="NS142"/>
      <c r="NT142"/>
      <c r="NU142"/>
      <c r="NV142"/>
      <c r="NW142"/>
      <c r="NX142"/>
      <c r="NY142"/>
      <c r="NZ142"/>
      <c r="OA142"/>
      <c r="OB142"/>
      <c r="OC142"/>
      <c r="OD142"/>
      <c r="OE142"/>
      <c r="OF142"/>
      <c r="OG142"/>
      <c r="OH142"/>
      <c r="OI142"/>
      <c r="OJ142"/>
      <c r="OK142"/>
      <c r="OL142"/>
      <c r="OM142"/>
      <c r="ON142"/>
      <c r="OO142"/>
      <c r="OP142"/>
      <c r="OQ142"/>
      <c r="OR142"/>
      <c r="OS142"/>
      <c r="OT142"/>
      <c r="OU142"/>
      <c r="OV142"/>
      <c r="OW142"/>
      <c r="OX142"/>
      <c r="OY142"/>
      <c r="OZ142"/>
      <c r="PA142"/>
      <c r="PB142"/>
      <c r="PC142"/>
      <c r="PD142"/>
      <c r="PE142"/>
      <c r="PF142"/>
      <c r="PG142"/>
      <c r="PH142"/>
      <c r="PI142"/>
      <c r="PJ142"/>
      <c r="PK142"/>
      <c r="PL142"/>
      <c r="PM142"/>
      <c r="PN142"/>
      <c r="PO142"/>
      <c r="PP142"/>
      <c r="PQ142"/>
      <c r="PR142"/>
      <c r="PS142"/>
      <c r="PT142"/>
      <c r="PU142"/>
      <c r="PV142"/>
      <c r="PW142"/>
      <c r="PX142"/>
      <c r="PY142"/>
      <c r="PZ142"/>
      <c r="QA142"/>
      <c r="QB142"/>
      <c r="QC142"/>
      <c r="QD142"/>
      <c r="QE142"/>
      <c r="QF142"/>
      <c r="QG142"/>
      <c r="QH142"/>
      <c r="QI142"/>
      <c r="QJ142"/>
      <c r="QK142"/>
      <c r="QL142"/>
      <c r="QM142"/>
      <c r="QN142"/>
      <c r="QO142"/>
      <c r="QP142"/>
      <c r="QQ142"/>
      <c r="QR142"/>
      <c r="QS142"/>
      <c r="QT142"/>
      <c r="QU142"/>
      <c r="QV142"/>
      <c r="QW142"/>
      <c r="QX142"/>
      <c r="QY142"/>
      <c r="QZ142"/>
      <c r="RA142"/>
      <c r="RB142"/>
      <c r="RC142"/>
      <c r="RD142"/>
      <c r="RE142"/>
      <c r="RF142"/>
      <c r="RG142"/>
      <c r="RH142"/>
      <c r="RI142"/>
      <c r="RJ142"/>
      <c r="RK142"/>
      <c r="RL142"/>
    </row>
    <row r="143" spans="1:480" s="17" customFormat="1" ht="102.75" customHeight="1" x14ac:dyDescent="0.25">
      <c r="A143" s="44" t="s">
        <v>109</v>
      </c>
      <c r="B143" s="44" t="s">
        <v>123</v>
      </c>
      <c r="C143" s="44" t="s">
        <v>21</v>
      </c>
      <c r="D143" s="43" t="s">
        <v>168</v>
      </c>
      <c r="E143" s="43" t="s">
        <v>34</v>
      </c>
      <c r="F143" s="44" t="s">
        <v>35</v>
      </c>
      <c r="G143" s="49">
        <v>1</v>
      </c>
      <c r="H143" s="48">
        <v>45265</v>
      </c>
      <c r="I143" s="45">
        <v>0</v>
      </c>
      <c r="J143" s="45">
        <v>0</v>
      </c>
      <c r="K143" s="34">
        <v>7500</v>
      </c>
      <c r="L143" s="42">
        <v>0</v>
      </c>
      <c r="M143" s="42">
        <v>0</v>
      </c>
      <c r="N143" s="83"/>
      <c r="O143" s="83"/>
      <c r="P143" s="83"/>
      <c r="Q143" s="16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  <c r="JS143"/>
      <c r="JT143"/>
      <c r="JU143"/>
      <c r="JV143"/>
      <c r="JW143"/>
      <c r="JX143"/>
      <c r="JY143"/>
      <c r="JZ143"/>
      <c r="KA143"/>
      <c r="KB143"/>
      <c r="KC143"/>
      <c r="KD143"/>
      <c r="KE143"/>
      <c r="KF143"/>
      <c r="KG143"/>
      <c r="KH143"/>
      <c r="KI143"/>
      <c r="KJ143"/>
      <c r="KK143"/>
      <c r="KL143"/>
      <c r="KM143"/>
      <c r="KN143"/>
      <c r="KO143"/>
      <c r="KP143"/>
      <c r="KQ143"/>
      <c r="KR143"/>
      <c r="KS143"/>
      <c r="KT143"/>
      <c r="KU143"/>
      <c r="KV143"/>
      <c r="KW143"/>
      <c r="KX143"/>
      <c r="KY143"/>
      <c r="KZ143"/>
      <c r="LA143"/>
      <c r="LB143"/>
      <c r="LC143"/>
      <c r="LD143"/>
      <c r="LE143"/>
      <c r="LF143"/>
      <c r="LG143"/>
      <c r="LH143"/>
      <c r="LI143"/>
      <c r="LJ143"/>
      <c r="LK143"/>
      <c r="LL143"/>
      <c r="LM143"/>
      <c r="LN143"/>
      <c r="LO143"/>
      <c r="LP143"/>
      <c r="LQ143"/>
      <c r="LR143"/>
      <c r="LS143"/>
      <c r="LT143"/>
      <c r="LU143"/>
      <c r="LV143"/>
      <c r="LW143"/>
      <c r="LX143"/>
      <c r="LY143"/>
      <c r="LZ143"/>
      <c r="MA143"/>
      <c r="MB143"/>
      <c r="MC143"/>
      <c r="MD143"/>
      <c r="ME143"/>
      <c r="MF143"/>
      <c r="MG143"/>
      <c r="MH143"/>
      <c r="MI143"/>
      <c r="MJ143"/>
      <c r="MK143"/>
      <c r="ML143"/>
      <c r="MM143"/>
      <c r="MN143"/>
      <c r="MO143"/>
      <c r="MP143"/>
      <c r="MQ143"/>
      <c r="MR143"/>
      <c r="MS143"/>
      <c r="MT143"/>
      <c r="MU143"/>
      <c r="MV143"/>
      <c r="MW143"/>
      <c r="MX143"/>
      <c r="MY143"/>
      <c r="MZ143"/>
      <c r="NA143"/>
      <c r="NB143"/>
      <c r="NC143"/>
      <c r="ND143"/>
      <c r="NE143"/>
      <c r="NF143"/>
      <c r="NG143"/>
      <c r="NH143"/>
      <c r="NI143"/>
      <c r="NJ143"/>
      <c r="NK143"/>
      <c r="NL143"/>
      <c r="NM143"/>
      <c r="NN143"/>
      <c r="NO143"/>
      <c r="NP143"/>
      <c r="NQ143"/>
      <c r="NR143"/>
      <c r="NS143"/>
      <c r="NT143"/>
      <c r="NU143"/>
      <c r="NV143"/>
      <c r="NW143"/>
      <c r="NX143"/>
      <c r="NY143"/>
      <c r="NZ143"/>
      <c r="OA143"/>
      <c r="OB143"/>
      <c r="OC143"/>
      <c r="OD143"/>
      <c r="OE143"/>
      <c r="OF143"/>
      <c r="OG143"/>
      <c r="OH143"/>
      <c r="OI143"/>
      <c r="OJ143"/>
      <c r="OK143"/>
      <c r="OL143"/>
      <c r="OM143"/>
      <c r="ON143"/>
      <c r="OO143"/>
      <c r="OP143"/>
      <c r="OQ143"/>
      <c r="OR143"/>
      <c r="OS143"/>
      <c r="OT143"/>
      <c r="OU143"/>
      <c r="OV143"/>
      <c r="OW143"/>
      <c r="OX143"/>
      <c r="OY143"/>
      <c r="OZ143"/>
      <c r="PA143"/>
      <c r="PB143"/>
      <c r="PC143"/>
      <c r="PD143"/>
      <c r="PE143"/>
      <c r="PF143"/>
      <c r="PG143"/>
      <c r="PH143"/>
      <c r="PI143"/>
      <c r="PJ143"/>
      <c r="PK143"/>
      <c r="PL143"/>
      <c r="PM143"/>
      <c r="PN143"/>
      <c r="PO143"/>
      <c r="PP143"/>
      <c r="PQ143"/>
      <c r="PR143"/>
      <c r="PS143"/>
      <c r="PT143"/>
      <c r="PU143"/>
      <c r="PV143"/>
      <c r="PW143"/>
      <c r="PX143"/>
      <c r="PY143"/>
      <c r="PZ143"/>
      <c r="QA143"/>
      <c r="QB143"/>
      <c r="QC143"/>
      <c r="QD143"/>
      <c r="QE143"/>
      <c r="QF143"/>
      <c r="QG143"/>
      <c r="QH143"/>
      <c r="QI143"/>
      <c r="QJ143"/>
      <c r="QK143"/>
      <c r="QL143"/>
      <c r="QM143"/>
      <c r="QN143"/>
      <c r="QO143"/>
      <c r="QP143"/>
      <c r="QQ143"/>
      <c r="QR143"/>
      <c r="QS143"/>
      <c r="QT143"/>
      <c r="QU143"/>
      <c r="QV143"/>
      <c r="QW143"/>
      <c r="QX143"/>
      <c r="QY143"/>
      <c r="QZ143"/>
      <c r="RA143"/>
      <c r="RB143"/>
      <c r="RC143"/>
      <c r="RD143"/>
      <c r="RE143"/>
      <c r="RF143"/>
      <c r="RG143"/>
      <c r="RH143"/>
      <c r="RI143"/>
      <c r="RJ143"/>
      <c r="RK143"/>
      <c r="RL143"/>
    </row>
    <row r="144" spans="1:480" s="37" customFormat="1" ht="80.25" customHeight="1" x14ac:dyDescent="0.25">
      <c r="A144" s="44" t="s">
        <v>109</v>
      </c>
      <c r="B144" s="44" t="s">
        <v>123</v>
      </c>
      <c r="C144" s="44" t="s">
        <v>21</v>
      </c>
      <c r="D144" s="43" t="s">
        <v>169</v>
      </c>
      <c r="E144" s="43" t="s">
        <v>34</v>
      </c>
      <c r="F144" s="44" t="s">
        <v>35</v>
      </c>
      <c r="G144" s="49">
        <v>1</v>
      </c>
      <c r="H144" s="48">
        <v>45265</v>
      </c>
      <c r="I144" s="45">
        <v>0</v>
      </c>
      <c r="J144" s="49">
        <v>0</v>
      </c>
      <c r="K144" s="34">
        <v>9260</v>
      </c>
      <c r="L144" s="42">
        <v>0</v>
      </c>
      <c r="M144" s="42">
        <v>0</v>
      </c>
      <c r="N144" s="83"/>
      <c r="O144" s="83"/>
      <c r="P144" s="83"/>
      <c r="Q144" s="163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  <c r="AO144" s="36"/>
      <c r="AP144" s="36"/>
      <c r="AQ144" s="36"/>
      <c r="AR144" s="36"/>
      <c r="AS144" s="36"/>
      <c r="AT144" s="36"/>
      <c r="AU144" s="36"/>
      <c r="AV144" s="36"/>
      <c r="AW144" s="36"/>
      <c r="AX144" s="36"/>
      <c r="AY144" s="36"/>
      <c r="AZ144" s="36"/>
      <c r="BA144" s="36"/>
      <c r="BB144" s="36"/>
      <c r="BC144" s="36"/>
      <c r="BD144" s="36"/>
      <c r="BE144" s="36"/>
      <c r="BF144" s="36"/>
      <c r="BG144" s="36"/>
      <c r="BH144" s="36"/>
      <c r="BI144" s="36"/>
      <c r="BJ144" s="36"/>
      <c r="BK144" s="36"/>
      <c r="BL144" s="36"/>
      <c r="BM144" s="36"/>
      <c r="BN144" s="36"/>
      <c r="BO144" s="36"/>
      <c r="BP144" s="36"/>
      <c r="BQ144" s="36"/>
      <c r="BR144" s="36"/>
      <c r="BS144" s="36"/>
      <c r="BT144" s="36"/>
      <c r="BU144" s="36"/>
      <c r="BV144" s="36"/>
      <c r="BW144" s="36"/>
      <c r="BX144" s="36"/>
      <c r="BY144" s="36"/>
      <c r="BZ144" s="36"/>
      <c r="CA144" s="36"/>
      <c r="CB144" s="36"/>
      <c r="CC144" s="36"/>
      <c r="CD144" s="36"/>
      <c r="CE144" s="36"/>
      <c r="CF144" s="36"/>
      <c r="CG144" s="36"/>
      <c r="CH144" s="36"/>
      <c r="CI144" s="36"/>
      <c r="CJ144" s="36"/>
      <c r="CK144" s="36"/>
      <c r="CL144" s="36"/>
      <c r="CM144" s="36"/>
      <c r="CN144" s="36"/>
      <c r="CO144" s="36"/>
      <c r="CP144" s="36"/>
      <c r="CQ144" s="36"/>
      <c r="CR144" s="36"/>
      <c r="CS144" s="36"/>
      <c r="CT144" s="36"/>
      <c r="CU144" s="36"/>
      <c r="CV144" s="36"/>
      <c r="CW144" s="36"/>
      <c r="CX144" s="36"/>
      <c r="CY144" s="36"/>
      <c r="CZ144" s="36"/>
      <c r="DA144" s="36"/>
      <c r="DB144" s="36"/>
      <c r="DC144" s="36"/>
      <c r="DD144" s="36"/>
      <c r="DE144" s="36"/>
      <c r="DF144" s="36"/>
      <c r="DG144" s="36"/>
      <c r="DH144" s="36"/>
      <c r="DI144" s="36"/>
      <c r="DJ144" s="36"/>
      <c r="DK144" s="36"/>
      <c r="DL144" s="36"/>
      <c r="DM144" s="36"/>
      <c r="DN144" s="36"/>
      <c r="DO144" s="36"/>
      <c r="DP144" s="36"/>
      <c r="DQ144" s="36"/>
      <c r="DR144" s="36"/>
      <c r="DS144" s="36"/>
      <c r="DT144" s="36"/>
      <c r="DU144" s="36"/>
      <c r="DV144" s="36"/>
      <c r="DW144" s="36"/>
      <c r="DX144" s="36"/>
      <c r="DY144" s="36"/>
      <c r="DZ144" s="36"/>
      <c r="EA144" s="36"/>
      <c r="EB144" s="36"/>
      <c r="EC144" s="36"/>
      <c r="ED144" s="36"/>
      <c r="EE144" s="36"/>
      <c r="EF144" s="36"/>
      <c r="EG144" s="36"/>
      <c r="EH144" s="36"/>
      <c r="EI144" s="36"/>
      <c r="EJ144" s="36"/>
      <c r="EK144" s="36"/>
      <c r="EL144" s="36"/>
      <c r="EM144" s="36"/>
      <c r="EN144" s="36"/>
      <c r="EO144" s="36"/>
      <c r="EP144" s="36"/>
      <c r="EQ144" s="36"/>
      <c r="ER144" s="36"/>
      <c r="ES144" s="36"/>
      <c r="ET144" s="36"/>
      <c r="EU144" s="36"/>
      <c r="EV144" s="36"/>
      <c r="EW144" s="36"/>
      <c r="EX144" s="36"/>
      <c r="EY144" s="36"/>
      <c r="EZ144" s="36"/>
      <c r="FA144" s="36"/>
      <c r="FB144" s="36"/>
      <c r="FC144" s="36"/>
      <c r="FD144" s="36"/>
      <c r="FE144" s="36"/>
      <c r="FF144" s="36"/>
      <c r="FG144" s="36"/>
      <c r="FH144" s="36"/>
      <c r="FI144" s="36"/>
      <c r="FJ144" s="36"/>
      <c r="FK144" s="36"/>
      <c r="FL144" s="36"/>
      <c r="FM144" s="36"/>
      <c r="FN144" s="36"/>
      <c r="FO144" s="36"/>
      <c r="FP144" s="36"/>
      <c r="FQ144" s="36"/>
      <c r="FR144" s="36"/>
      <c r="FS144" s="36"/>
      <c r="FT144" s="36"/>
      <c r="FU144" s="36"/>
      <c r="FV144" s="36"/>
      <c r="FW144" s="36"/>
      <c r="FX144" s="36"/>
      <c r="FY144" s="36"/>
      <c r="FZ144" s="36"/>
      <c r="GA144" s="36"/>
      <c r="GB144" s="36"/>
      <c r="GC144" s="36"/>
      <c r="GD144" s="36"/>
      <c r="GE144" s="36"/>
      <c r="GF144" s="36"/>
      <c r="GG144" s="36"/>
      <c r="GH144" s="36"/>
      <c r="GI144" s="36"/>
      <c r="GJ144" s="36"/>
      <c r="GK144" s="36"/>
      <c r="GL144" s="36"/>
      <c r="GM144" s="36"/>
      <c r="GN144" s="36"/>
      <c r="GO144" s="36"/>
      <c r="GP144" s="36"/>
      <c r="GQ144" s="36"/>
      <c r="GR144" s="36"/>
      <c r="GS144" s="36"/>
      <c r="GT144" s="36"/>
      <c r="GU144" s="36"/>
      <c r="GV144" s="36"/>
      <c r="GW144" s="36"/>
      <c r="GX144" s="36"/>
      <c r="GY144" s="36"/>
      <c r="GZ144" s="36"/>
      <c r="HA144" s="36"/>
      <c r="HB144" s="36"/>
      <c r="HC144" s="36"/>
      <c r="HD144" s="36"/>
      <c r="HE144" s="36"/>
      <c r="HF144" s="36"/>
      <c r="HG144" s="36"/>
      <c r="HH144" s="36"/>
      <c r="HI144" s="36"/>
      <c r="HJ144" s="36"/>
      <c r="HK144" s="36"/>
      <c r="HL144" s="36"/>
      <c r="HM144" s="36"/>
      <c r="HN144" s="36"/>
      <c r="HO144" s="36"/>
      <c r="HP144" s="36"/>
      <c r="HQ144" s="36"/>
      <c r="HR144" s="36"/>
      <c r="HS144" s="36"/>
      <c r="HT144" s="36"/>
      <c r="HU144" s="36"/>
      <c r="HV144" s="36"/>
      <c r="HW144" s="36"/>
      <c r="HX144" s="36"/>
      <c r="HY144" s="36"/>
      <c r="HZ144" s="36"/>
      <c r="IA144" s="36"/>
      <c r="IB144" s="36"/>
      <c r="IC144" s="36"/>
      <c r="ID144" s="36"/>
      <c r="IE144" s="36"/>
      <c r="IF144" s="36"/>
      <c r="IG144" s="36"/>
      <c r="IH144" s="36"/>
      <c r="II144" s="36"/>
      <c r="IJ144" s="36"/>
      <c r="IK144" s="36"/>
      <c r="IL144" s="36"/>
      <c r="IM144" s="36"/>
      <c r="IN144" s="36"/>
      <c r="IO144" s="36"/>
      <c r="IP144" s="36"/>
      <c r="IQ144" s="36"/>
      <c r="IR144" s="36"/>
      <c r="IS144" s="36"/>
      <c r="IT144" s="36"/>
      <c r="IU144" s="36"/>
      <c r="IV144" s="36"/>
      <c r="IW144" s="36"/>
      <c r="IX144" s="36"/>
      <c r="IY144" s="36"/>
      <c r="IZ144" s="36"/>
      <c r="JA144" s="36"/>
      <c r="JB144" s="36"/>
      <c r="JC144" s="36"/>
      <c r="JD144" s="36"/>
      <c r="JE144" s="36"/>
      <c r="JF144" s="36"/>
      <c r="JG144" s="36"/>
      <c r="JH144" s="36"/>
      <c r="JI144" s="36"/>
      <c r="JJ144" s="36"/>
      <c r="JK144" s="36"/>
      <c r="JL144" s="36"/>
      <c r="JM144" s="36"/>
      <c r="JN144" s="36"/>
      <c r="JO144" s="36"/>
      <c r="JP144" s="36"/>
      <c r="JQ144" s="36"/>
      <c r="JR144" s="36"/>
      <c r="JS144" s="36"/>
      <c r="JT144" s="36"/>
      <c r="JU144" s="36"/>
      <c r="JV144" s="36"/>
      <c r="JW144" s="36"/>
      <c r="JX144" s="36"/>
      <c r="JY144" s="36"/>
      <c r="JZ144" s="36"/>
      <c r="KA144" s="36"/>
      <c r="KB144" s="36"/>
      <c r="KC144" s="36"/>
      <c r="KD144" s="36"/>
      <c r="KE144" s="36"/>
      <c r="KF144" s="36"/>
      <c r="KG144" s="36"/>
      <c r="KH144" s="36"/>
      <c r="KI144" s="36"/>
      <c r="KJ144" s="36"/>
      <c r="KK144" s="36"/>
      <c r="KL144" s="36"/>
      <c r="KM144" s="36"/>
      <c r="KN144" s="36"/>
      <c r="KO144" s="36"/>
      <c r="KP144" s="36"/>
      <c r="KQ144" s="36"/>
      <c r="KR144" s="36"/>
      <c r="KS144" s="36"/>
      <c r="KT144" s="36"/>
      <c r="KU144" s="36"/>
      <c r="KV144" s="36"/>
      <c r="KW144" s="36"/>
      <c r="KX144" s="36"/>
      <c r="KY144" s="36"/>
      <c r="KZ144" s="36"/>
      <c r="LA144" s="36"/>
      <c r="LB144" s="36"/>
      <c r="LC144" s="36"/>
      <c r="LD144" s="36"/>
      <c r="LE144" s="36"/>
      <c r="LF144" s="36"/>
      <c r="LG144" s="36"/>
      <c r="LH144" s="36"/>
      <c r="LI144" s="36"/>
      <c r="LJ144" s="36"/>
      <c r="LK144" s="36"/>
      <c r="LL144" s="36"/>
      <c r="LM144" s="36"/>
      <c r="LN144" s="36"/>
      <c r="LO144" s="36"/>
      <c r="LP144" s="36"/>
      <c r="LQ144" s="36"/>
      <c r="LR144" s="36"/>
      <c r="LS144" s="36"/>
      <c r="LT144" s="36"/>
      <c r="LU144" s="36"/>
      <c r="LV144" s="36"/>
      <c r="LW144" s="36"/>
      <c r="LX144" s="36"/>
      <c r="LY144" s="36"/>
      <c r="LZ144" s="36"/>
      <c r="MA144" s="36"/>
      <c r="MB144" s="36"/>
      <c r="MC144" s="36"/>
      <c r="MD144" s="36"/>
      <c r="ME144" s="36"/>
      <c r="MF144" s="36"/>
      <c r="MG144" s="36"/>
      <c r="MH144" s="36"/>
      <c r="MI144" s="36"/>
      <c r="MJ144" s="36"/>
      <c r="MK144" s="36"/>
      <c r="ML144" s="36"/>
      <c r="MM144" s="36"/>
      <c r="MN144" s="36"/>
      <c r="MO144" s="36"/>
      <c r="MP144" s="36"/>
      <c r="MQ144" s="36"/>
      <c r="MR144" s="36"/>
      <c r="MS144" s="36"/>
      <c r="MT144" s="36"/>
      <c r="MU144" s="36"/>
      <c r="MV144" s="36"/>
      <c r="MW144" s="36"/>
      <c r="MX144" s="36"/>
      <c r="MY144" s="36"/>
      <c r="MZ144" s="36"/>
      <c r="NA144" s="36"/>
      <c r="NB144" s="36"/>
      <c r="NC144" s="36"/>
      <c r="ND144" s="36"/>
      <c r="NE144" s="36"/>
      <c r="NF144" s="36"/>
      <c r="NG144" s="36"/>
      <c r="NH144" s="36"/>
      <c r="NI144" s="36"/>
      <c r="NJ144" s="36"/>
      <c r="NK144" s="36"/>
      <c r="NL144" s="36"/>
      <c r="NM144" s="36"/>
      <c r="NN144" s="36"/>
      <c r="NO144" s="36"/>
      <c r="NP144" s="36"/>
      <c r="NQ144" s="36"/>
      <c r="NR144" s="36"/>
      <c r="NS144" s="36"/>
      <c r="NT144" s="36"/>
      <c r="NU144" s="36"/>
      <c r="NV144" s="36"/>
      <c r="NW144" s="36"/>
      <c r="NX144" s="36"/>
      <c r="NY144" s="36"/>
      <c r="NZ144" s="36"/>
      <c r="OA144" s="36"/>
      <c r="OB144" s="36"/>
      <c r="OC144" s="36"/>
      <c r="OD144" s="36"/>
      <c r="OE144" s="36"/>
      <c r="OF144" s="36"/>
      <c r="OG144" s="36"/>
      <c r="OH144" s="36"/>
      <c r="OI144" s="36"/>
      <c r="OJ144" s="36"/>
      <c r="OK144" s="36"/>
      <c r="OL144" s="36"/>
      <c r="OM144" s="36"/>
      <c r="ON144" s="36"/>
      <c r="OO144" s="36"/>
      <c r="OP144" s="36"/>
      <c r="OQ144" s="36"/>
      <c r="OR144" s="36"/>
      <c r="OS144" s="36"/>
      <c r="OT144" s="36"/>
      <c r="OU144" s="36"/>
      <c r="OV144" s="36"/>
      <c r="OW144" s="36"/>
      <c r="OX144" s="36"/>
      <c r="OY144" s="36"/>
      <c r="OZ144" s="36"/>
      <c r="PA144" s="36"/>
      <c r="PB144" s="36"/>
      <c r="PC144" s="36"/>
      <c r="PD144" s="36"/>
      <c r="PE144" s="36"/>
      <c r="PF144" s="36"/>
      <c r="PG144" s="36"/>
      <c r="PH144" s="36"/>
      <c r="PI144" s="36"/>
      <c r="PJ144" s="36"/>
      <c r="PK144" s="36"/>
      <c r="PL144" s="36"/>
      <c r="PM144" s="36"/>
      <c r="PN144" s="36"/>
      <c r="PO144" s="36"/>
      <c r="PP144" s="36"/>
      <c r="PQ144" s="36"/>
      <c r="PR144" s="36"/>
      <c r="PS144" s="36"/>
      <c r="PT144" s="36"/>
      <c r="PU144" s="36"/>
      <c r="PV144" s="36"/>
      <c r="PW144" s="36"/>
      <c r="PX144" s="36"/>
      <c r="PY144" s="36"/>
      <c r="PZ144" s="36"/>
      <c r="QA144" s="36"/>
      <c r="QB144" s="36"/>
      <c r="QC144" s="36"/>
      <c r="QD144" s="36"/>
      <c r="QE144" s="36"/>
      <c r="QF144" s="36"/>
      <c r="QG144" s="36"/>
      <c r="QH144" s="36"/>
      <c r="QI144" s="36"/>
      <c r="QJ144" s="36"/>
      <c r="QK144" s="36"/>
      <c r="QL144" s="36"/>
      <c r="QM144" s="36"/>
      <c r="QN144" s="36"/>
      <c r="QO144" s="36"/>
      <c r="QP144" s="36"/>
      <c r="QQ144" s="36"/>
      <c r="QR144" s="36"/>
      <c r="QS144" s="36"/>
      <c r="QT144" s="36"/>
      <c r="QU144" s="36"/>
      <c r="QV144" s="36"/>
      <c r="QW144" s="36"/>
      <c r="QX144" s="36"/>
      <c r="QY144" s="36"/>
      <c r="QZ144" s="36"/>
      <c r="RA144" s="36"/>
      <c r="RB144" s="36"/>
      <c r="RC144" s="36"/>
      <c r="RD144" s="36"/>
      <c r="RE144" s="36"/>
      <c r="RF144" s="36"/>
      <c r="RG144" s="36"/>
      <c r="RH144" s="36"/>
      <c r="RI144" s="36"/>
      <c r="RJ144" s="36"/>
      <c r="RK144" s="36"/>
      <c r="RL144" s="36"/>
    </row>
    <row r="145" spans="1:480" s="37" customFormat="1" ht="81.75" customHeight="1" x14ac:dyDescent="0.25">
      <c r="A145" s="44" t="s">
        <v>109</v>
      </c>
      <c r="B145" s="44" t="s">
        <v>123</v>
      </c>
      <c r="C145" s="44" t="s">
        <v>21</v>
      </c>
      <c r="D145" s="43" t="s">
        <v>170</v>
      </c>
      <c r="E145" s="43" t="s">
        <v>34</v>
      </c>
      <c r="F145" s="44" t="s">
        <v>35</v>
      </c>
      <c r="G145" s="49">
        <v>1</v>
      </c>
      <c r="H145" s="38">
        <v>45098</v>
      </c>
      <c r="I145" s="45">
        <v>0</v>
      </c>
      <c r="J145" s="45">
        <v>0</v>
      </c>
      <c r="K145" s="34">
        <v>8500</v>
      </c>
      <c r="L145" s="42">
        <v>0</v>
      </c>
      <c r="M145" s="42">
        <v>0</v>
      </c>
      <c r="N145" s="83"/>
      <c r="O145" s="83"/>
      <c r="P145" s="83"/>
      <c r="Q145" s="163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  <c r="AO145" s="36"/>
      <c r="AP145" s="36"/>
      <c r="AQ145" s="36"/>
      <c r="AR145" s="36"/>
      <c r="AS145" s="36"/>
      <c r="AT145" s="36"/>
      <c r="AU145" s="36"/>
      <c r="AV145" s="36"/>
      <c r="AW145" s="36"/>
      <c r="AX145" s="36"/>
      <c r="AY145" s="36"/>
      <c r="AZ145" s="36"/>
      <c r="BA145" s="36"/>
      <c r="BB145" s="36"/>
      <c r="BC145" s="36"/>
      <c r="BD145" s="36"/>
      <c r="BE145" s="36"/>
      <c r="BF145" s="36"/>
      <c r="BG145" s="36"/>
      <c r="BH145" s="36"/>
      <c r="BI145" s="36"/>
      <c r="BJ145" s="36"/>
      <c r="BK145" s="36"/>
      <c r="BL145" s="36"/>
      <c r="BM145" s="36"/>
      <c r="BN145" s="36"/>
      <c r="BO145" s="36"/>
      <c r="BP145" s="36"/>
      <c r="BQ145" s="36"/>
      <c r="BR145" s="36"/>
      <c r="BS145" s="36"/>
      <c r="BT145" s="36"/>
      <c r="BU145" s="36"/>
      <c r="BV145" s="36"/>
      <c r="BW145" s="36"/>
      <c r="BX145" s="36"/>
      <c r="BY145" s="36"/>
      <c r="BZ145" s="36"/>
      <c r="CA145" s="36"/>
      <c r="CB145" s="36"/>
      <c r="CC145" s="36"/>
      <c r="CD145" s="36"/>
      <c r="CE145" s="36"/>
      <c r="CF145" s="36"/>
      <c r="CG145" s="36"/>
      <c r="CH145" s="36"/>
      <c r="CI145" s="36"/>
      <c r="CJ145" s="36"/>
      <c r="CK145" s="36"/>
      <c r="CL145" s="36"/>
      <c r="CM145" s="36"/>
      <c r="CN145" s="36"/>
      <c r="CO145" s="36"/>
      <c r="CP145" s="36"/>
      <c r="CQ145" s="36"/>
      <c r="CR145" s="36"/>
      <c r="CS145" s="36"/>
      <c r="CT145" s="36"/>
      <c r="CU145" s="36"/>
      <c r="CV145" s="36"/>
      <c r="CW145" s="36"/>
      <c r="CX145" s="36"/>
      <c r="CY145" s="36"/>
      <c r="CZ145" s="36"/>
      <c r="DA145" s="36"/>
      <c r="DB145" s="36"/>
      <c r="DC145" s="36"/>
      <c r="DD145" s="36"/>
      <c r="DE145" s="36"/>
      <c r="DF145" s="36"/>
      <c r="DG145" s="36"/>
      <c r="DH145" s="36"/>
      <c r="DI145" s="36"/>
      <c r="DJ145" s="36"/>
      <c r="DK145" s="36"/>
      <c r="DL145" s="36"/>
      <c r="DM145" s="36"/>
      <c r="DN145" s="36"/>
      <c r="DO145" s="36"/>
      <c r="DP145" s="36"/>
      <c r="DQ145" s="36"/>
      <c r="DR145" s="36"/>
      <c r="DS145" s="36"/>
      <c r="DT145" s="36"/>
      <c r="DU145" s="36"/>
      <c r="DV145" s="36"/>
      <c r="DW145" s="36"/>
      <c r="DX145" s="36"/>
      <c r="DY145" s="36"/>
      <c r="DZ145" s="36"/>
      <c r="EA145" s="36"/>
      <c r="EB145" s="36"/>
      <c r="EC145" s="36"/>
      <c r="ED145" s="36"/>
      <c r="EE145" s="36"/>
      <c r="EF145" s="36"/>
      <c r="EG145" s="36"/>
      <c r="EH145" s="36"/>
      <c r="EI145" s="36"/>
      <c r="EJ145" s="36"/>
      <c r="EK145" s="36"/>
      <c r="EL145" s="36"/>
      <c r="EM145" s="36"/>
      <c r="EN145" s="36"/>
      <c r="EO145" s="36"/>
      <c r="EP145" s="36"/>
      <c r="EQ145" s="36"/>
      <c r="ER145" s="36"/>
      <c r="ES145" s="36"/>
      <c r="ET145" s="36"/>
      <c r="EU145" s="36"/>
      <c r="EV145" s="36"/>
      <c r="EW145" s="36"/>
      <c r="EX145" s="36"/>
      <c r="EY145" s="36"/>
      <c r="EZ145" s="36"/>
      <c r="FA145" s="36"/>
      <c r="FB145" s="36"/>
      <c r="FC145" s="36"/>
      <c r="FD145" s="36"/>
      <c r="FE145" s="36"/>
      <c r="FF145" s="36"/>
      <c r="FG145" s="36"/>
      <c r="FH145" s="36"/>
      <c r="FI145" s="36"/>
      <c r="FJ145" s="36"/>
      <c r="FK145" s="36"/>
      <c r="FL145" s="36"/>
      <c r="FM145" s="36"/>
      <c r="FN145" s="36"/>
      <c r="FO145" s="36"/>
      <c r="FP145" s="36"/>
      <c r="FQ145" s="36"/>
      <c r="FR145" s="36"/>
      <c r="FS145" s="36"/>
      <c r="FT145" s="36"/>
      <c r="FU145" s="36"/>
      <c r="FV145" s="36"/>
      <c r="FW145" s="36"/>
      <c r="FX145" s="36"/>
      <c r="FY145" s="36"/>
      <c r="FZ145" s="36"/>
      <c r="GA145" s="36"/>
      <c r="GB145" s="36"/>
      <c r="GC145" s="36"/>
      <c r="GD145" s="36"/>
      <c r="GE145" s="36"/>
      <c r="GF145" s="36"/>
      <c r="GG145" s="36"/>
      <c r="GH145" s="36"/>
      <c r="GI145" s="36"/>
      <c r="GJ145" s="36"/>
      <c r="GK145" s="36"/>
      <c r="GL145" s="36"/>
      <c r="GM145" s="36"/>
      <c r="GN145" s="36"/>
      <c r="GO145" s="36"/>
      <c r="GP145" s="36"/>
      <c r="GQ145" s="36"/>
      <c r="GR145" s="36"/>
      <c r="GS145" s="36"/>
      <c r="GT145" s="36"/>
      <c r="GU145" s="36"/>
      <c r="GV145" s="36"/>
      <c r="GW145" s="36"/>
      <c r="GX145" s="36"/>
      <c r="GY145" s="36"/>
      <c r="GZ145" s="36"/>
      <c r="HA145" s="36"/>
      <c r="HB145" s="36"/>
      <c r="HC145" s="36"/>
      <c r="HD145" s="36"/>
      <c r="HE145" s="36"/>
      <c r="HF145" s="36"/>
      <c r="HG145" s="36"/>
      <c r="HH145" s="36"/>
      <c r="HI145" s="36"/>
      <c r="HJ145" s="36"/>
      <c r="HK145" s="36"/>
      <c r="HL145" s="36"/>
      <c r="HM145" s="36"/>
      <c r="HN145" s="36"/>
      <c r="HO145" s="36"/>
      <c r="HP145" s="36"/>
      <c r="HQ145" s="36"/>
      <c r="HR145" s="36"/>
      <c r="HS145" s="36"/>
      <c r="HT145" s="36"/>
      <c r="HU145" s="36"/>
      <c r="HV145" s="36"/>
      <c r="HW145" s="36"/>
      <c r="HX145" s="36"/>
      <c r="HY145" s="36"/>
      <c r="HZ145" s="36"/>
      <c r="IA145" s="36"/>
      <c r="IB145" s="36"/>
      <c r="IC145" s="36"/>
      <c r="ID145" s="36"/>
      <c r="IE145" s="36"/>
      <c r="IF145" s="36"/>
      <c r="IG145" s="36"/>
      <c r="IH145" s="36"/>
      <c r="II145" s="36"/>
      <c r="IJ145" s="36"/>
      <c r="IK145" s="36"/>
      <c r="IL145" s="36"/>
      <c r="IM145" s="36"/>
      <c r="IN145" s="36"/>
      <c r="IO145" s="36"/>
      <c r="IP145" s="36"/>
      <c r="IQ145" s="36"/>
      <c r="IR145" s="36"/>
      <c r="IS145" s="36"/>
      <c r="IT145" s="36"/>
      <c r="IU145" s="36"/>
      <c r="IV145" s="36"/>
      <c r="IW145" s="36"/>
      <c r="IX145" s="36"/>
      <c r="IY145" s="36"/>
      <c r="IZ145" s="36"/>
      <c r="JA145" s="36"/>
      <c r="JB145" s="36"/>
      <c r="JC145" s="36"/>
      <c r="JD145" s="36"/>
      <c r="JE145" s="36"/>
      <c r="JF145" s="36"/>
      <c r="JG145" s="36"/>
      <c r="JH145" s="36"/>
      <c r="JI145" s="36"/>
      <c r="JJ145" s="36"/>
      <c r="JK145" s="36"/>
      <c r="JL145" s="36"/>
      <c r="JM145" s="36"/>
      <c r="JN145" s="36"/>
      <c r="JO145" s="36"/>
      <c r="JP145" s="36"/>
      <c r="JQ145" s="36"/>
      <c r="JR145" s="36"/>
      <c r="JS145" s="36"/>
      <c r="JT145" s="36"/>
      <c r="JU145" s="36"/>
      <c r="JV145" s="36"/>
      <c r="JW145" s="36"/>
      <c r="JX145" s="36"/>
      <c r="JY145" s="36"/>
      <c r="JZ145" s="36"/>
      <c r="KA145" s="36"/>
      <c r="KB145" s="36"/>
      <c r="KC145" s="36"/>
      <c r="KD145" s="36"/>
      <c r="KE145" s="36"/>
      <c r="KF145" s="36"/>
      <c r="KG145" s="36"/>
      <c r="KH145" s="36"/>
      <c r="KI145" s="36"/>
      <c r="KJ145" s="36"/>
      <c r="KK145" s="36"/>
      <c r="KL145" s="36"/>
      <c r="KM145" s="36"/>
      <c r="KN145" s="36"/>
      <c r="KO145" s="36"/>
      <c r="KP145" s="36"/>
      <c r="KQ145" s="36"/>
      <c r="KR145" s="36"/>
      <c r="KS145" s="36"/>
      <c r="KT145" s="36"/>
      <c r="KU145" s="36"/>
      <c r="KV145" s="36"/>
      <c r="KW145" s="36"/>
      <c r="KX145" s="36"/>
      <c r="KY145" s="36"/>
      <c r="KZ145" s="36"/>
      <c r="LA145" s="36"/>
      <c r="LB145" s="36"/>
      <c r="LC145" s="36"/>
      <c r="LD145" s="36"/>
      <c r="LE145" s="36"/>
      <c r="LF145" s="36"/>
      <c r="LG145" s="36"/>
      <c r="LH145" s="36"/>
      <c r="LI145" s="36"/>
      <c r="LJ145" s="36"/>
      <c r="LK145" s="36"/>
      <c r="LL145" s="36"/>
      <c r="LM145" s="36"/>
      <c r="LN145" s="36"/>
      <c r="LO145" s="36"/>
      <c r="LP145" s="36"/>
      <c r="LQ145" s="36"/>
      <c r="LR145" s="36"/>
      <c r="LS145" s="36"/>
      <c r="LT145" s="36"/>
      <c r="LU145" s="36"/>
      <c r="LV145" s="36"/>
      <c r="LW145" s="36"/>
      <c r="LX145" s="36"/>
      <c r="LY145" s="36"/>
      <c r="LZ145" s="36"/>
      <c r="MA145" s="36"/>
      <c r="MB145" s="36"/>
      <c r="MC145" s="36"/>
      <c r="MD145" s="36"/>
      <c r="ME145" s="36"/>
      <c r="MF145" s="36"/>
      <c r="MG145" s="36"/>
      <c r="MH145" s="36"/>
      <c r="MI145" s="36"/>
      <c r="MJ145" s="36"/>
      <c r="MK145" s="36"/>
      <c r="ML145" s="36"/>
      <c r="MM145" s="36"/>
      <c r="MN145" s="36"/>
      <c r="MO145" s="36"/>
      <c r="MP145" s="36"/>
      <c r="MQ145" s="36"/>
      <c r="MR145" s="36"/>
      <c r="MS145" s="36"/>
      <c r="MT145" s="36"/>
      <c r="MU145" s="36"/>
      <c r="MV145" s="36"/>
      <c r="MW145" s="36"/>
      <c r="MX145" s="36"/>
      <c r="MY145" s="36"/>
      <c r="MZ145" s="36"/>
      <c r="NA145" s="36"/>
      <c r="NB145" s="36"/>
      <c r="NC145" s="36"/>
      <c r="ND145" s="36"/>
      <c r="NE145" s="36"/>
      <c r="NF145" s="36"/>
      <c r="NG145" s="36"/>
      <c r="NH145" s="36"/>
      <c r="NI145" s="36"/>
      <c r="NJ145" s="36"/>
      <c r="NK145" s="36"/>
      <c r="NL145" s="36"/>
      <c r="NM145" s="36"/>
      <c r="NN145" s="36"/>
      <c r="NO145" s="36"/>
      <c r="NP145" s="36"/>
      <c r="NQ145" s="36"/>
      <c r="NR145" s="36"/>
      <c r="NS145" s="36"/>
      <c r="NT145" s="36"/>
      <c r="NU145" s="36"/>
      <c r="NV145" s="36"/>
      <c r="NW145" s="36"/>
      <c r="NX145" s="36"/>
      <c r="NY145" s="36"/>
      <c r="NZ145" s="36"/>
      <c r="OA145" s="36"/>
      <c r="OB145" s="36"/>
      <c r="OC145" s="36"/>
      <c r="OD145" s="36"/>
      <c r="OE145" s="36"/>
      <c r="OF145" s="36"/>
      <c r="OG145" s="36"/>
      <c r="OH145" s="36"/>
      <c r="OI145" s="36"/>
      <c r="OJ145" s="36"/>
      <c r="OK145" s="36"/>
      <c r="OL145" s="36"/>
      <c r="OM145" s="36"/>
      <c r="ON145" s="36"/>
      <c r="OO145" s="36"/>
      <c r="OP145" s="36"/>
      <c r="OQ145" s="36"/>
      <c r="OR145" s="36"/>
      <c r="OS145" s="36"/>
      <c r="OT145" s="36"/>
      <c r="OU145" s="36"/>
      <c r="OV145" s="36"/>
      <c r="OW145" s="36"/>
      <c r="OX145" s="36"/>
      <c r="OY145" s="36"/>
      <c r="OZ145" s="36"/>
      <c r="PA145" s="36"/>
      <c r="PB145" s="36"/>
      <c r="PC145" s="36"/>
      <c r="PD145" s="36"/>
      <c r="PE145" s="36"/>
      <c r="PF145" s="36"/>
      <c r="PG145" s="36"/>
      <c r="PH145" s="36"/>
      <c r="PI145" s="36"/>
      <c r="PJ145" s="36"/>
      <c r="PK145" s="36"/>
      <c r="PL145" s="36"/>
      <c r="PM145" s="36"/>
      <c r="PN145" s="36"/>
      <c r="PO145" s="36"/>
      <c r="PP145" s="36"/>
      <c r="PQ145" s="36"/>
      <c r="PR145" s="36"/>
      <c r="PS145" s="36"/>
      <c r="PT145" s="36"/>
      <c r="PU145" s="36"/>
      <c r="PV145" s="36"/>
      <c r="PW145" s="36"/>
      <c r="PX145" s="36"/>
      <c r="PY145" s="36"/>
      <c r="PZ145" s="36"/>
      <c r="QA145" s="36"/>
      <c r="QB145" s="36"/>
      <c r="QC145" s="36"/>
      <c r="QD145" s="36"/>
      <c r="QE145" s="36"/>
      <c r="QF145" s="36"/>
      <c r="QG145" s="36"/>
      <c r="QH145" s="36"/>
      <c r="QI145" s="36"/>
      <c r="QJ145" s="36"/>
      <c r="QK145" s="36"/>
      <c r="QL145" s="36"/>
      <c r="QM145" s="36"/>
      <c r="QN145" s="36"/>
      <c r="QO145" s="36"/>
      <c r="QP145" s="36"/>
      <c r="QQ145" s="36"/>
      <c r="QR145" s="36"/>
      <c r="QS145" s="36"/>
      <c r="QT145" s="36"/>
      <c r="QU145" s="36"/>
      <c r="QV145" s="36"/>
      <c r="QW145" s="36"/>
      <c r="QX145" s="36"/>
      <c r="QY145" s="36"/>
      <c r="QZ145" s="36"/>
      <c r="RA145" s="36"/>
      <c r="RB145" s="36"/>
      <c r="RC145" s="36"/>
      <c r="RD145" s="36"/>
      <c r="RE145" s="36"/>
      <c r="RF145" s="36"/>
      <c r="RG145" s="36"/>
      <c r="RH145" s="36"/>
      <c r="RI145" s="36"/>
      <c r="RJ145" s="36"/>
      <c r="RK145" s="36"/>
      <c r="RL145" s="36"/>
    </row>
    <row r="146" spans="1:480" s="37" customFormat="1" ht="98.25" customHeight="1" x14ac:dyDescent="0.25">
      <c r="A146" s="44" t="s">
        <v>109</v>
      </c>
      <c r="B146" s="44" t="s">
        <v>123</v>
      </c>
      <c r="C146" s="44" t="s">
        <v>21</v>
      </c>
      <c r="D146" s="43" t="s">
        <v>171</v>
      </c>
      <c r="E146" s="43" t="s">
        <v>34</v>
      </c>
      <c r="F146" s="44" t="s">
        <v>35</v>
      </c>
      <c r="G146" s="49">
        <v>1</v>
      </c>
      <c r="H146" s="48">
        <v>45262</v>
      </c>
      <c r="I146" s="45">
        <v>0</v>
      </c>
      <c r="J146" s="45">
        <v>0</v>
      </c>
      <c r="K146" s="34">
        <v>8200</v>
      </c>
      <c r="L146" s="42">
        <v>0</v>
      </c>
      <c r="M146" s="42">
        <v>0</v>
      </c>
      <c r="N146" s="83"/>
      <c r="O146" s="83"/>
      <c r="P146" s="83"/>
      <c r="Q146" s="163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  <c r="AG146" s="36"/>
      <c r="AH146" s="36"/>
      <c r="AI146" s="36"/>
      <c r="AJ146" s="36"/>
      <c r="AK146" s="36"/>
      <c r="AL146" s="36"/>
      <c r="AM146" s="36"/>
      <c r="AN146" s="36"/>
      <c r="AO146" s="36"/>
      <c r="AP146" s="36"/>
      <c r="AQ146" s="36"/>
      <c r="AR146" s="36"/>
      <c r="AS146" s="36"/>
      <c r="AT146" s="36"/>
      <c r="AU146" s="36"/>
      <c r="AV146" s="36"/>
      <c r="AW146" s="36"/>
      <c r="AX146" s="36"/>
      <c r="AY146" s="36"/>
      <c r="AZ146" s="36"/>
      <c r="BA146" s="36"/>
      <c r="BB146" s="36"/>
      <c r="BC146" s="36"/>
      <c r="BD146" s="36"/>
      <c r="BE146" s="36"/>
      <c r="BF146" s="36"/>
      <c r="BG146" s="36"/>
      <c r="BH146" s="36"/>
      <c r="BI146" s="36"/>
      <c r="BJ146" s="36"/>
      <c r="BK146" s="36"/>
      <c r="BL146" s="36"/>
      <c r="BM146" s="36"/>
      <c r="BN146" s="36"/>
      <c r="BO146" s="36"/>
      <c r="BP146" s="36"/>
      <c r="BQ146" s="36"/>
      <c r="BR146" s="36"/>
      <c r="BS146" s="36"/>
      <c r="BT146" s="36"/>
      <c r="BU146" s="36"/>
      <c r="BV146" s="36"/>
      <c r="BW146" s="36"/>
      <c r="BX146" s="36"/>
      <c r="BY146" s="36"/>
      <c r="BZ146" s="36"/>
      <c r="CA146" s="36"/>
      <c r="CB146" s="36"/>
      <c r="CC146" s="36"/>
      <c r="CD146" s="36"/>
      <c r="CE146" s="36"/>
      <c r="CF146" s="36"/>
      <c r="CG146" s="36"/>
      <c r="CH146" s="36"/>
      <c r="CI146" s="36"/>
      <c r="CJ146" s="36"/>
      <c r="CK146" s="36"/>
      <c r="CL146" s="36"/>
      <c r="CM146" s="36"/>
      <c r="CN146" s="36"/>
      <c r="CO146" s="36"/>
      <c r="CP146" s="36"/>
      <c r="CQ146" s="36"/>
      <c r="CR146" s="36"/>
      <c r="CS146" s="36"/>
      <c r="CT146" s="36"/>
      <c r="CU146" s="36"/>
      <c r="CV146" s="36"/>
      <c r="CW146" s="36"/>
      <c r="CX146" s="36"/>
      <c r="CY146" s="36"/>
      <c r="CZ146" s="36"/>
      <c r="DA146" s="36"/>
      <c r="DB146" s="36"/>
      <c r="DC146" s="36"/>
      <c r="DD146" s="36"/>
      <c r="DE146" s="36"/>
      <c r="DF146" s="36"/>
      <c r="DG146" s="36"/>
      <c r="DH146" s="36"/>
      <c r="DI146" s="36"/>
      <c r="DJ146" s="36"/>
      <c r="DK146" s="36"/>
      <c r="DL146" s="36"/>
      <c r="DM146" s="36"/>
      <c r="DN146" s="36"/>
      <c r="DO146" s="36"/>
      <c r="DP146" s="36"/>
      <c r="DQ146" s="36"/>
      <c r="DR146" s="36"/>
      <c r="DS146" s="36"/>
      <c r="DT146" s="36"/>
      <c r="DU146" s="36"/>
      <c r="DV146" s="36"/>
      <c r="DW146" s="36"/>
      <c r="DX146" s="36"/>
      <c r="DY146" s="36"/>
      <c r="DZ146" s="36"/>
      <c r="EA146" s="36"/>
      <c r="EB146" s="36"/>
      <c r="EC146" s="36"/>
      <c r="ED146" s="36"/>
      <c r="EE146" s="36"/>
      <c r="EF146" s="36"/>
      <c r="EG146" s="36"/>
      <c r="EH146" s="36"/>
      <c r="EI146" s="36"/>
      <c r="EJ146" s="36"/>
      <c r="EK146" s="36"/>
      <c r="EL146" s="36"/>
      <c r="EM146" s="36"/>
      <c r="EN146" s="36"/>
      <c r="EO146" s="36"/>
      <c r="EP146" s="36"/>
      <c r="EQ146" s="36"/>
      <c r="ER146" s="36"/>
      <c r="ES146" s="36"/>
      <c r="ET146" s="36"/>
      <c r="EU146" s="36"/>
      <c r="EV146" s="36"/>
      <c r="EW146" s="36"/>
      <c r="EX146" s="36"/>
      <c r="EY146" s="36"/>
      <c r="EZ146" s="36"/>
      <c r="FA146" s="36"/>
      <c r="FB146" s="36"/>
      <c r="FC146" s="36"/>
      <c r="FD146" s="36"/>
      <c r="FE146" s="36"/>
      <c r="FF146" s="36"/>
      <c r="FG146" s="36"/>
      <c r="FH146" s="36"/>
      <c r="FI146" s="36"/>
      <c r="FJ146" s="36"/>
      <c r="FK146" s="36"/>
      <c r="FL146" s="36"/>
      <c r="FM146" s="36"/>
      <c r="FN146" s="36"/>
      <c r="FO146" s="36"/>
      <c r="FP146" s="36"/>
      <c r="FQ146" s="36"/>
      <c r="FR146" s="36"/>
      <c r="FS146" s="36"/>
      <c r="FT146" s="36"/>
      <c r="FU146" s="36"/>
      <c r="FV146" s="36"/>
      <c r="FW146" s="36"/>
      <c r="FX146" s="36"/>
      <c r="FY146" s="36"/>
      <c r="FZ146" s="36"/>
      <c r="GA146" s="36"/>
      <c r="GB146" s="36"/>
      <c r="GC146" s="36"/>
      <c r="GD146" s="36"/>
      <c r="GE146" s="36"/>
      <c r="GF146" s="36"/>
      <c r="GG146" s="36"/>
      <c r="GH146" s="36"/>
      <c r="GI146" s="36"/>
      <c r="GJ146" s="36"/>
      <c r="GK146" s="36"/>
      <c r="GL146" s="36"/>
      <c r="GM146" s="36"/>
      <c r="GN146" s="36"/>
      <c r="GO146" s="36"/>
      <c r="GP146" s="36"/>
      <c r="GQ146" s="36"/>
      <c r="GR146" s="36"/>
      <c r="GS146" s="36"/>
      <c r="GT146" s="36"/>
      <c r="GU146" s="36"/>
      <c r="GV146" s="36"/>
      <c r="GW146" s="36"/>
      <c r="GX146" s="36"/>
      <c r="GY146" s="36"/>
      <c r="GZ146" s="36"/>
      <c r="HA146" s="36"/>
      <c r="HB146" s="36"/>
      <c r="HC146" s="36"/>
      <c r="HD146" s="36"/>
      <c r="HE146" s="36"/>
      <c r="HF146" s="36"/>
      <c r="HG146" s="36"/>
      <c r="HH146" s="36"/>
      <c r="HI146" s="36"/>
      <c r="HJ146" s="36"/>
      <c r="HK146" s="36"/>
      <c r="HL146" s="36"/>
      <c r="HM146" s="36"/>
      <c r="HN146" s="36"/>
      <c r="HO146" s="36"/>
      <c r="HP146" s="36"/>
      <c r="HQ146" s="36"/>
      <c r="HR146" s="36"/>
      <c r="HS146" s="36"/>
      <c r="HT146" s="36"/>
      <c r="HU146" s="36"/>
      <c r="HV146" s="36"/>
      <c r="HW146" s="36"/>
      <c r="HX146" s="36"/>
      <c r="HY146" s="36"/>
      <c r="HZ146" s="36"/>
      <c r="IA146" s="36"/>
      <c r="IB146" s="36"/>
      <c r="IC146" s="36"/>
      <c r="ID146" s="36"/>
      <c r="IE146" s="36"/>
      <c r="IF146" s="36"/>
      <c r="IG146" s="36"/>
      <c r="IH146" s="36"/>
      <c r="II146" s="36"/>
      <c r="IJ146" s="36"/>
      <c r="IK146" s="36"/>
      <c r="IL146" s="36"/>
      <c r="IM146" s="36"/>
      <c r="IN146" s="36"/>
      <c r="IO146" s="36"/>
      <c r="IP146" s="36"/>
      <c r="IQ146" s="36"/>
      <c r="IR146" s="36"/>
      <c r="IS146" s="36"/>
      <c r="IT146" s="36"/>
      <c r="IU146" s="36"/>
      <c r="IV146" s="36"/>
      <c r="IW146" s="36"/>
      <c r="IX146" s="36"/>
      <c r="IY146" s="36"/>
      <c r="IZ146" s="36"/>
      <c r="JA146" s="36"/>
      <c r="JB146" s="36"/>
      <c r="JC146" s="36"/>
      <c r="JD146" s="36"/>
      <c r="JE146" s="36"/>
      <c r="JF146" s="36"/>
      <c r="JG146" s="36"/>
      <c r="JH146" s="36"/>
      <c r="JI146" s="36"/>
      <c r="JJ146" s="36"/>
      <c r="JK146" s="36"/>
      <c r="JL146" s="36"/>
      <c r="JM146" s="36"/>
      <c r="JN146" s="36"/>
      <c r="JO146" s="36"/>
      <c r="JP146" s="36"/>
      <c r="JQ146" s="36"/>
      <c r="JR146" s="36"/>
      <c r="JS146" s="36"/>
      <c r="JT146" s="36"/>
      <c r="JU146" s="36"/>
      <c r="JV146" s="36"/>
      <c r="JW146" s="36"/>
      <c r="JX146" s="36"/>
      <c r="JY146" s="36"/>
      <c r="JZ146" s="36"/>
      <c r="KA146" s="36"/>
      <c r="KB146" s="36"/>
      <c r="KC146" s="36"/>
      <c r="KD146" s="36"/>
      <c r="KE146" s="36"/>
      <c r="KF146" s="36"/>
      <c r="KG146" s="36"/>
      <c r="KH146" s="36"/>
      <c r="KI146" s="36"/>
      <c r="KJ146" s="36"/>
      <c r="KK146" s="36"/>
      <c r="KL146" s="36"/>
      <c r="KM146" s="36"/>
      <c r="KN146" s="36"/>
      <c r="KO146" s="36"/>
      <c r="KP146" s="36"/>
      <c r="KQ146" s="36"/>
      <c r="KR146" s="36"/>
      <c r="KS146" s="36"/>
      <c r="KT146" s="36"/>
      <c r="KU146" s="36"/>
      <c r="KV146" s="36"/>
      <c r="KW146" s="36"/>
      <c r="KX146" s="36"/>
      <c r="KY146" s="36"/>
      <c r="KZ146" s="36"/>
      <c r="LA146" s="36"/>
      <c r="LB146" s="36"/>
      <c r="LC146" s="36"/>
      <c r="LD146" s="36"/>
      <c r="LE146" s="36"/>
      <c r="LF146" s="36"/>
      <c r="LG146" s="36"/>
      <c r="LH146" s="36"/>
      <c r="LI146" s="36"/>
      <c r="LJ146" s="36"/>
      <c r="LK146" s="36"/>
      <c r="LL146" s="36"/>
      <c r="LM146" s="36"/>
      <c r="LN146" s="36"/>
      <c r="LO146" s="36"/>
      <c r="LP146" s="36"/>
      <c r="LQ146" s="36"/>
      <c r="LR146" s="36"/>
      <c r="LS146" s="36"/>
      <c r="LT146" s="36"/>
      <c r="LU146" s="36"/>
      <c r="LV146" s="36"/>
      <c r="LW146" s="36"/>
      <c r="LX146" s="36"/>
      <c r="LY146" s="36"/>
      <c r="LZ146" s="36"/>
      <c r="MA146" s="36"/>
      <c r="MB146" s="36"/>
      <c r="MC146" s="36"/>
      <c r="MD146" s="36"/>
      <c r="ME146" s="36"/>
      <c r="MF146" s="36"/>
      <c r="MG146" s="36"/>
      <c r="MH146" s="36"/>
      <c r="MI146" s="36"/>
      <c r="MJ146" s="36"/>
      <c r="MK146" s="36"/>
      <c r="ML146" s="36"/>
      <c r="MM146" s="36"/>
      <c r="MN146" s="36"/>
      <c r="MO146" s="36"/>
      <c r="MP146" s="36"/>
      <c r="MQ146" s="36"/>
      <c r="MR146" s="36"/>
      <c r="MS146" s="36"/>
      <c r="MT146" s="36"/>
      <c r="MU146" s="36"/>
      <c r="MV146" s="36"/>
      <c r="MW146" s="36"/>
      <c r="MX146" s="36"/>
      <c r="MY146" s="36"/>
      <c r="MZ146" s="36"/>
      <c r="NA146" s="36"/>
      <c r="NB146" s="36"/>
      <c r="NC146" s="36"/>
      <c r="ND146" s="36"/>
      <c r="NE146" s="36"/>
      <c r="NF146" s="36"/>
      <c r="NG146" s="36"/>
      <c r="NH146" s="36"/>
      <c r="NI146" s="36"/>
      <c r="NJ146" s="36"/>
      <c r="NK146" s="36"/>
      <c r="NL146" s="36"/>
      <c r="NM146" s="36"/>
      <c r="NN146" s="36"/>
      <c r="NO146" s="36"/>
      <c r="NP146" s="36"/>
      <c r="NQ146" s="36"/>
      <c r="NR146" s="36"/>
      <c r="NS146" s="36"/>
      <c r="NT146" s="36"/>
      <c r="NU146" s="36"/>
      <c r="NV146" s="36"/>
      <c r="NW146" s="36"/>
      <c r="NX146" s="36"/>
      <c r="NY146" s="36"/>
      <c r="NZ146" s="36"/>
      <c r="OA146" s="36"/>
      <c r="OB146" s="36"/>
      <c r="OC146" s="36"/>
      <c r="OD146" s="36"/>
      <c r="OE146" s="36"/>
      <c r="OF146" s="36"/>
      <c r="OG146" s="36"/>
      <c r="OH146" s="36"/>
      <c r="OI146" s="36"/>
      <c r="OJ146" s="36"/>
      <c r="OK146" s="36"/>
      <c r="OL146" s="36"/>
      <c r="OM146" s="36"/>
      <c r="ON146" s="36"/>
      <c r="OO146" s="36"/>
      <c r="OP146" s="36"/>
      <c r="OQ146" s="36"/>
      <c r="OR146" s="36"/>
      <c r="OS146" s="36"/>
      <c r="OT146" s="36"/>
      <c r="OU146" s="36"/>
      <c r="OV146" s="36"/>
      <c r="OW146" s="36"/>
      <c r="OX146" s="36"/>
      <c r="OY146" s="36"/>
      <c r="OZ146" s="36"/>
      <c r="PA146" s="36"/>
      <c r="PB146" s="36"/>
      <c r="PC146" s="36"/>
      <c r="PD146" s="36"/>
      <c r="PE146" s="36"/>
      <c r="PF146" s="36"/>
      <c r="PG146" s="36"/>
      <c r="PH146" s="36"/>
      <c r="PI146" s="36"/>
      <c r="PJ146" s="36"/>
      <c r="PK146" s="36"/>
      <c r="PL146" s="36"/>
      <c r="PM146" s="36"/>
      <c r="PN146" s="36"/>
      <c r="PO146" s="36"/>
      <c r="PP146" s="36"/>
      <c r="PQ146" s="36"/>
      <c r="PR146" s="36"/>
      <c r="PS146" s="36"/>
      <c r="PT146" s="36"/>
      <c r="PU146" s="36"/>
      <c r="PV146" s="36"/>
      <c r="PW146" s="36"/>
      <c r="PX146" s="36"/>
      <c r="PY146" s="36"/>
      <c r="PZ146" s="36"/>
      <c r="QA146" s="36"/>
      <c r="QB146" s="36"/>
      <c r="QC146" s="36"/>
      <c r="QD146" s="36"/>
      <c r="QE146" s="36"/>
      <c r="QF146" s="36"/>
      <c r="QG146" s="36"/>
      <c r="QH146" s="36"/>
      <c r="QI146" s="36"/>
      <c r="QJ146" s="36"/>
      <c r="QK146" s="36"/>
      <c r="QL146" s="36"/>
      <c r="QM146" s="36"/>
      <c r="QN146" s="36"/>
      <c r="QO146" s="36"/>
      <c r="QP146" s="36"/>
      <c r="QQ146" s="36"/>
      <c r="QR146" s="36"/>
      <c r="QS146" s="36"/>
      <c r="QT146" s="36"/>
      <c r="QU146" s="36"/>
      <c r="QV146" s="36"/>
      <c r="QW146" s="36"/>
      <c r="QX146" s="36"/>
      <c r="QY146" s="36"/>
      <c r="QZ146" s="36"/>
      <c r="RA146" s="36"/>
      <c r="RB146" s="36"/>
      <c r="RC146" s="36"/>
      <c r="RD146" s="36"/>
      <c r="RE146" s="36"/>
      <c r="RF146" s="36"/>
      <c r="RG146" s="36"/>
      <c r="RH146" s="36"/>
      <c r="RI146" s="36"/>
      <c r="RJ146" s="36"/>
      <c r="RK146" s="36"/>
      <c r="RL146" s="36"/>
    </row>
    <row r="147" spans="1:480" s="37" customFormat="1" ht="109.5" customHeight="1" x14ac:dyDescent="0.25">
      <c r="A147" s="44" t="s">
        <v>109</v>
      </c>
      <c r="B147" s="44" t="s">
        <v>123</v>
      </c>
      <c r="C147" s="44" t="s">
        <v>21</v>
      </c>
      <c r="D147" s="43" t="s">
        <v>172</v>
      </c>
      <c r="E147" s="43" t="s">
        <v>34</v>
      </c>
      <c r="F147" s="44" t="s">
        <v>35</v>
      </c>
      <c r="G147" s="49">
        <v>1</v>
      </c>
      <c r="H147" s="38">
        <v>45261</v>
      </c>
      <c r="I147" s="45">
        <v>0</v>
      </c>
      <c r="J147" s="45">
        <v>0</v>
      </c>
      <c r="K147" s="34">
        <v>12019.85</v>
      </c>
      <c r="L147" s="42">
        <v>0</v>
      </c>
      <c r="M147" s="42">
        <v>0</v>
      </c>
      <c r="N147" s="83"/>
      <c r="O147" s="83"/>
      <c r="P147" s="83"/>
      <c r="Q147" s="163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  <c r="AG147" s="36"/>
      <c r="AH147" s="36"/>
      <c r="AI147" s="36"/>
      <c r="AJ147" s="36"/>
      <c r="AK147" s="36"/>
      <c r="AL147" s="36"/>
      <c r="AM147" s="36"/>
      <c r="AN147" s="36"/>
      <c r="AO147" s="36"/>
      <c r="AP147" s="36"/>
      <c r="AQ147" s="36"/>
      <c r="AR147" s="36"/>
      <c r="AS147" s="36"/>
      <c r="AT147" s="36"/>
      <c r="AU147" s="36"/>
      <c r="AV147" s="36"/>
      <c r="AW147" s="36"/>
      <c r="AX147" s="36"/>
      <c r="AY147" s="36"/>
      <c r="AZ147" s="36"/>
      <c r="BA147" s="36"/>
      <c r="BB147" s="36"/>
      <c r="BC147" s="36"/>
      <c r="BD147" s="36"/>
      <c r="BE147" s="36"/>
      <c r="BF147" s="36"/>
      <c r="BG147" s="36"/>
      <c r="BH147" s="36"/>
      <c r="BI147" s="36"/>
      <c r="BJ147" s="36"/>
      <c r="BK147" s="36"/>
      <c r="BL147" s="36"/>
      <c r="BM147" s="36"/>
      <c r="BN147" s="36"/>
      <c r="BO147" s="36"/>
      <c r="BP147" s="36"/>
      <c r="BQ147" s="36"/>
      <c r="BR147" s="36"/>
      <c r="BS147" s="36"/>
      <c r="BT147" s="36"/>
      <c r="BU147" s="36"/>
      <c r="BV147" s="36"/>
      <c r="BW147" s="36"/>
      <c r="BX147" s="36"/>
      <c r="BY147" s="36"/>
      <c r="BZ147" s="36"/>
      <c r="CA147" s="36"/>
      <c r="CB147" s="36"/>
      <c r="CC147" s="36"/>
      <c r="CD147" s="36"/>
      <c r="CE147" s="36"/>
      <c r="CF147" s="36"/>
      <c r="CG147" s="36"/>
      <c r="CH147" s="36"/>
      <c r="CI147" s="36"/>
      <c r="CJ147" s="36"/>
      <c r="CK147" s="36"/>
      <c r="CL147" s="36"/>
      <c r="CM147" s="36"/>
      <c r="CN147" s="36"/>
      <c r="CO147" s="36"/>
      <c r="CP147" s="36"/>
      <c r="CQ147" s="36"/>
      <c r="CR147" s="36"/>
      <c r="CS147" s="36"/>
      <c r="CT147" s="36"/>
      <c r="CU147" s="36"/>
      <c r="CV147" s="36"/>
      <c r="CW147" s="36"/>
      <c r="CX147" s="36"/>
      <c r="CY147" s="36"/>
      <c r="CZ147" s="36"/>
      <c r="DA147" s="36"/>
      <c r="DB147" s="36"/>
      <c r="DC147" s="36"/>
      <c r="DD147" s="36"/>
      <c r="DE147" s="36"/>
      <c r="DF147" s="36"/>
      <c r="DG147" s="36"/>
      <c r="DH147" s="36"/>
      <c r="DI147" s="36"/>
      <c r="DJ147" s="36"/>
      <c r="DK147" s="36"/>
      <c r="DL147" s="36"/>
      <c r="DM147" s="36"/>
      <c r="DN147" s="36"/>
      <c r="DO147" s="36"/>
      <c r="DP147" s="36"/>
      <c r="DQ147" s="36"/>
      <c r="DR147" s="36"/>
      <c r="DS147" s="36"/>
      <c r="DT147" s="36"/>
      <c r="DU147" s="36"/>
      <c r="DV147" s="36"/>
      <c r="DW147" s="36"/>
      <c r="DX147" s="36"/>
      <c r="DY147" s="36"/>
      <c r="DZ147" s="36"/>
      <c r="EA147" s="36"/>
      <c r="EB147" s="36"/>
      <c r="EC147" s="36"/>
      <c r="ED147" s="36"/>
      <c r="EE147" s="36"/>
      <c r="EF147" s="36"/>
      <c r="EG147" s="36"/>
      <c r="EH147" s="36"/>
      <c r="EI147" s="36"/>
      <c r="EJ147" s="36"/>
      <c r="EK147" s="36"/>
      <c r="EL147" s="36"/>
      <c r="EM147" s="36"/>
      <c r="EN147" s="36"/>
      <c r="EO147" s="36"/>
      <c r="EP147" s="36"/>
      <c r="EQ147" s="36"/>
      <c r="ER147" s="36"/>
      <c r="ES147" s="36"/>
      <c r="ET147" s="36"/>
      <c r="EU147" s="36"/>
      <c r="EV147" s="36"/>
      <c r="EW147" s="36"/>
      <c r="EX147" s="36"/>
      <c r="EY147" s="36"/>
      <c r="EZ147" s="36"/>
      <c r="FA147" s="36"/>
      <c r="FB147" s="36"/>
      <c r="FC147" s="36"/>
      <c r="FD147" s="36"/>
      <c r="FE147" s="36"/>
      <c r="FF147" s="36"/>
      <c r="FG147" s="36"/>
      <c r="FH147" s="36"/>
      <c r="FI147" s="36"/>
      <c r="FJ147" s="36"/>
      <c r="FK147" s="36"/>
      <c r="FL147" s="36"/>
      <c r="FM147" s="36"/>
      <c r="FN147" s="36"/>
      <c r="FO147" s="36"/>
      <c r="FP147" s="36"/>
      <c r="FQ147" s="36"/>
      <c r="FR147" s="36"/>
      <c r="FS147" s="36"/>
      <c r="FT147" s="36"/>
      <c r="FU147" s="36"/>
      <c r="FV147" s="36"/>
      <c r="FW147" s="36"/>
      <c r="FX147" s="36"/>
      <c r="FY147" s="36"/>
      <c r="FZ147" s="36"/>
      <c r="GA147" s="36"/>
      <c r="GB147" s="36"/>
      <c r="GC147" s="36"/>
      <c r="GD147" s="36"/>
      <c r="GE147" s="36"/>
      <c r="GF147" s="36"/>
      <c r="GG147" s="36"/>
      <c r="GH147" s="36"/>
      <c r="GI147" s="36"/>
      <c r="GJ147" s="36"/>
      <c r="GK147" s="36"/>
      <c r="GL147" s="36"/>
      <c r="GM147" s="36"/>
      <c r="GN147" s="36"/>
      <c r="GO147" s="36"/>
      <c r="GP147" s="36"/>
      <c r="GQ147" s="36"/>
      <c r="GR147" s="36"/>
      <c r="GS147" s="36"/>
      <c r="GT147" s="36"/>
      <c r="GU147" s="36"/>
      <c r="GV147" s="36"/>
      <c r="GW147" s="36"/>
      <c r="GX147" s="36"/>
      <c r="GY147" s="36"/>
      <c r="GZ147" s="36"/>
      <c r="HA147" s="36"/>
      <c r="HB147" s="36"/>
      <c r="HC147" s="36"/>
      <c r="HD147" s="36"/>
      <c r="HE147" s="36"/>
      <c r="HF147" s="36"/>
      <c r="HG147" s="36"/>
      <c r="HH147" s="36"/>
      <c r="HI147" s="36"/>
      <c r="HJ147" s="36"/>
      <c r="HK147" s="36"/>
      <c r="HL147" s="36"/>
      <c r="HM147" s="36"/>
      <c r="HN147" s="36"/>
      <c r="HO147" s="36"/>
      <c r="HP147" s="36"/>
      <c r="HQ147" s="36"/>
      <c r="HR147" s="36"/>
      <c r="HS147" s="36"/>
      <c r="HT147" s="36"/>
      <c r="HU147" s="36"/>
      <c r="HV147" s="36"/>
      <c r="HW147" s="36"/>
      <c r="HX147" s="36"/>
      <c r="HY147" s="36"/>
      <c r="HZ147" s="36"/>
      <c r="IA147" s="36"/>
      <c r="IB147" s="36"/>
      <c r="IC147" s="36"/>
      <c r="ID147" s="36"/>
      <c r="IE147" s="36"/>
      <c r="IF147" s="36"/>
      <c r="IG147" s="36"/>
      <c r="IH147" s="36"/>
      <c r="II147" s="36"/>
      <c r="IJ147" s="36"/>
      <c r="IK147" s="36"/>
      <c r="IL147" s="36"/>
      <c r="IM147" s="36"/>
      <c r="IN147" s="36"/>
      <c r="IO147" s="36"/>
      <c r="IP147" s="36"/>
      <c r="IQ147" s="36"/>
      <c r="IR147" s="36"/>
      <c r="IS147" s="36"/>
      <c r="IT147" s="36"/>
      <c r="IU147" s="36"/>
      <c r="IV147" s="36"/>
      <c r="IW147" s="36"/>
      <c r="IX147" s="36"/>
      <c r="IY147" s="36"/>
      <c r="IZ147" s="36"/>
      <c r="JA147" s="36"/>
      <c r="JB147" s="36"/>
      <c r="JC147" s="36"/>
      <c r="JD147" s="36"/>
      <c r="JE147" s="36"/>
      <c r="JF147" s="36"/>
      <c r="JG147" s="36"/>
      <c r="JH147" s="36"/>
      <c r="JI147" s="36"/>
      <c r="JJ147" s="36"/>
      <c r="JK147" s="36"/>
      <c r="JL147" s="36"/>
      <c r="JM147" s="36"/>
      <c r="JN147" s="36"/>
      <c r="JO147" s="36"/>
      <c r="JP147" s="36"/>
      <c r="JQ147" s="36"/>
      <c r="JR147" s="36"/>
      <c r="JS147" s="36"/>
      <c r="JT147" s="36"/>
      <c r="JU147" s="36"/>
      <c r="JV147" s="36"/>
      <c r="JW147" s="36"/>
      <c r="JX147" s="36"/>
      <c r="JY147" s="36"/>
      <c r="JZ147" s="36"/>
      <c r="KA147" s="36"/>
      <c r="KB147" s="36"/>
      <c r="KC147" s="36"/>
      <c r="KD147" s="36"/>
      <c r="KE147" s="36"/>
      <c r="KF147" s="36"/>
      <c r="KG147" s="36"/>
      <c r="KH147" s="36"/>
      <c r="KI147" s="36"/>
      <c r="KJ147" s="36"/>
      <c r="KK147" s="36"/>
      <c r="KL147" s="36"/>
      <c r="KM147" s="36"/>
      <c r="KN147" s="36"/>
      <c r="KO147" s="36"/>
      <c r="KP147" s="36"/>
      <c r="KQ147" s="36"/>
      <c r="KR147" s="36"/>
      <c r="KS147" s="36"/>
      <c r="KT147" s="36"/>
      <c r="KU147" s="36"/>
      <c r="KV147" s="36"/>
      <c r="KW147" s="36"/>
      <c r="KX147" s="36"/>
      <c r="KY147" s="36"/>
      <c r="KZ147" s="36"/>
      <c r="LA147" s="36"/>
      <c r="LB147" s="36"/>
      <c r="LC147" s="36"/>
      <c r="LD147" s="36"/>
      <c r="LE147" s="36"/>
      <c r="LF147" s="36"/>
      <c r="LG147" s="36"/>
      <c r="LH147" s="36"/>
      <c r="LI147" s="36"/>
      <c r="LJ147" s="36"/>
      <c r="LK147" s="36"/>
      <c r="LL147" s="36"/>
      <c r="LM147" s="36"/>
      <c r="LN147" s="36"/>
      <c r="LO147" s="36"/>
      <c r="LP147" s="36"/>
      <c r="LQ147" s="36"/>
      <c r="LR147" s="36"/>
      <c r="LS147" s="36"/>
      <c r="LT147" s="36"/>
      <c r="LU147" s="36"/>
      <c r="LV147" s="36"/>
      <c r="LW147" s="36"/>
      <c r="LX147" s="36"/>
      <c r="LY147" s="36"/>
      <c r="LZ147" s="36"/>
      <c r="MA147" s="36"/>
      <c r="MB147" s="36"/>
      <c r="MC147" s="36"/>
      <c r="MD147" s="36"/>
      <c r="ME147" s="36"/>
      <c r="MF147" s="36"/>
      <c r="MG147" s="36"/>
      <c r="MH147" s="36"/>
      <c r="MI147" s="36"/>
      <c r="MJ147" s="36"/>
      <c r="MK147" s="36"/>
      <c r="ML147" s="36"/>
      <c r="MM147" s="36"/>
      <c r="MN147" s="36"/>
      <c r="MO147" s="36"/>
      <c r="MP147" s="36"/>
      <c r="MQ147" s="36"/>
      <c r="MR147" s="36"/>
      <c r="MS147" s="36"/>
      <c r="MT147" s="36"/>
      <c r="MU147" s="36"/>
      <c r="MV147" s="36"/>
      <c r="MW147" s="36"/>
      <c r="MX147" s="36"/>
      <c r="MY147" s="36"/>
      <c r="MZ147" s="36"/>
      <c r="NA147" s="36"/>
      <c r="NB147" s="36"/>
      <c r="NC147" s="36"/>
      <c r="ND147" s="36"/>
      <c r="NE147" s="36"/>
      <c r="NF147" s="36"/>
      <c r="NG147" s="36"/>
      <c r="NH147" s="36"/>
      <c r="NI147" s="36"/>
      <c r="NJ147" s="36"/>
      <c r="NK147" s="36"/>
      <c r="NL147" s="36"/>
      <c r="NM147" s="36"/>
      <c r="NN147" s="36"/>
      <c r="NO147" s="36"/>
      <c r="NP147" s="36"/>
      <c r="NQ147" s="36"/>
      <c r="NR147" s="36"/>
      <c r="NS147" s="36"/>
      <c r="NT147" s="36"/>
      <c r="NU147" s="36"/>
      <c r="NV147" s="36"/>
      <c r="NW147" s="36"/>
      <c r="NX147" s="36"/>
      <c r="NY147" s="36"/>
      <c r="NZ147" s="36"/>
      <c r="OA147" s="36"/>
      <c r="OB147" s="36"/>
      <c r="OC147" s="36"/>
      <c r="OD147" s="36"/>
      <c r="OE147" s="36"/>
      <c r="OF147" s="36"/>
      <c r="OG147" s="36"/>
      <c r="OH147" s="36"/>
      <c r="OI147" s="36"/>
      <c r="OJ147" s="36"/>
      <c r="OK147" s="36"/>
      <c r="OL147" s="36"/>
      <c r="OM147" s="36"/>
      <c r="ON147" s="36"/>
      <c r="OO147" s="36"/>
      <c r="OP147" s="36"/>
      <c r="OQ147" s="36"/>
      <c r="OR147" s="36"/>
      <c r="OS147" s="36"/>
      <c r="OT147" s="36"/>
      <c r="OU147" s="36"/>
      <c r="OV147" s="36"/>
      <c r="OW147" s="36"/>
      <c r="OX147" s="36"/>
      <c r="OY147" s="36"/>
      <c r="OZ147" s="36"/>
      <c r="PA147" s="36"/>
      <c r="PB147" s="36"/>
      <c r="PC147" s="36"/>
      <c r="PD147" s="36"/>
      <c r="PE147" s="36"/>
      <c r="PF147" s="36"/>
      <c r="PG147" s="36"/>
      <c r="PH147" s="36"/>
      <c r="PI147" s="36"/>
      <c r="PJ147" s="36"/>
      <c r="PK147" s="36"/>
      <c r="PL147" s="36"/>
      <c r="PM147" s="36"/>
      <c r="PN147" s="36"/>
      <c r="PO147" s="36"/>
      <c r="PP147" s="36"/>
      <c r="PQ147" s="36"/>
      <c r="PR147" s="36"/>
      <c r="PS147" s="36"/>
      <c r="PT147" s="36"/>
      <c r="PU147" s="36"/>
      <c r="PV147" s="36"/>
      <c r="PW147" s="36"/>
      <c r="PX147" s="36"/>
      <c r="PY147" s="36"/>
      <c r="PZ147" s="36"/>
      <c r="QA147" s="36"/>
      <c r="QB147" s="36"/>
      <c r="QC147" s="36"/>
      <c r="QD147" s="36"/>
      <c r="QE147" s="36"/>
      <c r="QF147" s="36"/>
      <c r="QG147" s="36"/>
      <c r="QH147" s="36"/>
      <c r="QI147" s="36"/>
      <c r="QJ147" s="36"/>
      <c r="QK147" s="36"/>
      <c r="QL147" s="36"/>
      <c r="QM147" s="36"/>
      <c r="QN147" s="36"/>
      <c r="QO147" s="36"/>
      <c r="QP147" s="36"/>
      <c r="QQ147" s="36"/>
      <c r="QR147" s="36"/>
      <c r="QS147" s="36"/>
      <c r="QT147" s="36"/>
      <c r="QU147" s="36"/>
      <c r="QV147" s="36"/>
      <c r="QW147" s="36"/>
      <c r="QX147" s="36"/>
      <c r="QY147" s="36"/>
      <c r="QZ147" s="36"/>
      <c r="RA147" s="36"/>
      <c r="RB147" s="36"/>
      <c r="RC147" s="36"/>
      <c r="RD147" s="36"/>
      <c r="RE147" s="36"/>
      <c r="RF147" s="36"/>
      <c r="RG147" s="36"/>
      <c r="RH147" s="36"/>
      <c r="RI147" s="36"/>
      <c r="RJ147" s="36"/>
      <c r="RK147" s="36"/>
      <c r="RL147" s="36"/>
    </row>
    <row r="148" spans="1:480" s="37" customFormat="1" ht="87" customHeight="1" x14ac:dyDescent="0.25">
      <c r="A148" s="44" t="s">
        <v>109</v>
      </c>
      <c r="B148" s="44" t="s">
        <v>123</v>
      </c>
      <c r="C148" s="44" t="s">
        <v>21</v>
      </c>
      <c r="D148" s="43" t="s">
        <v>173</v>
      </c>
      <c r="E148" s="43" t="s">
        <v>34</v>
      </c>
      <c r="F148" s="44" t="s">
        <v>35</v>
      </c>
      <c r="G148" s="49">
        <v>1</v>
      </c>
      <c r="H148" s="38">
        <v>45262</v>
      </c>
      <c r="I148" s="45">
        <v>0</v>
      </c>
      <c r="J148" s="45">
        <v>0</v>
      </c>
      <c r="K148" s="34">
        <v>8731.8700000000008</v>
      </c>
      <c r="L148" s="42">
        <v>0</v>
      </c>
      <c r="M148" s="42">
        <v>0</v>
      </c>
      <c r="N148" s="83"/>
      <c r="O148" s="83"/>
      <c r="P148" s="83"/>
      <c r="Q148" s="163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  <c r="AG148" s="36"/>
      <c r="AH148" s="36"/>
      <c r="AI148" s="36"/>
      <c r="AJ148" s="36"/>
      <c r="AK148" s="36"/>
      <c r="AL148" s="36"/>
      <c r="AM148" s="36"/>
      <c r="AN148" s="36"/>
      <c r="AO148" s="36"/>
      <c r="AP148" s="36"/>
      <c r="AQ148" s="36"/>
      <c r="AR148" s="36"/>
      <c r="AS148" s="36"/>
      <c r="AT148" s="36"/>
      <c r="AU148" s="36"/>
      <c r="AV148" s="36"/>
      <c r="AW148" s="36"/>
      <c r="AX148" s="36"/>
      <c r="AY148" s="36"/>
      <c r="AZ148" s="36"/>
      <c r="BA148" s="36"/>
      <c r="BB148" s="36"/>
      <c r="BC148" s="36"/>
      <c r="BD148" s="36"/>
      <c r="BE148" s="36"/>
      <c r="BF148" s="36"/>
      <c r="BG148" s="36"/>
      <c r="BH148" s="36"/>
      <c r="BI148" s="36"/>
      <c r="BJ148" s="36"/>
      <c r="BK148" s="36"/>
      <c r="BL148" s="36"/>
      <c r="BM148" s="36"/>
      <c r="BN148" s="36"/>
      <c r="BO148" s="36"/>
      <c r="BP148" s="36"/>
      <c r="BQ148" s="36"/>
      <c r="BR148" s="36"/>
      <c r="BS148" s="36"/>
      <c r="BT148" s="36"/>
      <c r="BU148" s="36"/>
      <c r="BV148" s="36"/>
      <c r="BW148" s="36"/>
      <c r="BX148" s="36"/>
      <c r="BY148" s="36"/>
      <c r="BZ148" s="36"/>
      <c r="CA148" s="36"/>
      <c r="CB148" s="36"/>
      <c r="CC148" s="36"/>
      <c r="CD148" s="36"/>
      <c r="CE148" s="36"/>
      <c r="CF148" s="36"/>
      <c r="CG148" s="36"/>
      <c r="CH148" s="36"/>
      <c r="CI148" s="36"/>
      <c r="CJ148" s="36"/>
      <c r="CK148" s="36"/>
      <c r="CL148" s="36"/>
      <c r="CM148" s="36"/>
      <c r="CN148" s="36"/>
      <c r="CO148" s="36"/>
      <c r="CP148" s="36"/>
      <c r="CQ148" s="36"/>
      <c r="CR148" s="36"/>
      <c r="CS148" s="36"/>
      <c r="CT148" s="36"/>
      <c r="CU148" s="36"/>
      <c r="CV148" s="36"/>
      <c r="CW148" s="36"/>
      <c r="CX148" s="36"/>
      <c r="CY148" s="36"/>
      <c r="CZ148" s="36"/>
      <c r="DA148" s="36"/>
      <c r="DB148" s="36"/>
      <c r="DC148" s="36"/>
      <c r="DD148" s="36"/>
      <c r="DE148" s="36"/>
      <c r="DF148" s="36"/>
      <c r="DG148" s="36"/>
      <c r="DH148" s="36"/>
      <c r="DI148" s="36"/>
      <c r="DJ148" s="36"/>
      <c r="DK148" s="36"/>
      <c r="DL148" s="36"/>
      <c r="DM148" s="36"/>
      <c r="DN148" s="36"/>
      <c r="DO148" s="36"/>
      <c r="DP148" s="36"/>
      <c r="DQ148" s="36"/>
      <c r="DR148" s="36"/>
      <c r="DS148" s="36"/>
      <c r="DT148" s="36"/>
      <c r="DU148" s="36"/>
      <c r="DV148" s="36"/>
      <c r="DW148" s="36"/>
      <c r="DX148" s="36"/>
      <c r="DY148" s="36"/>
      <c r="DZ148" s="36"/>
      <c r="EA148" s="36"/>
      <c r="EB148" s="36"/>
      <c r="EC148" s="36"/>
      <c r="ED148" s="36"/>
      <c r="EE148" s="36"/>
      <c r="EF148" s="36"/>
      <c r="EG148" s="36"/>
      <c r="EH148" s="36"/>
      <c r="EI148" s="36"/>
      <c r="EJ148" s="36"/>
      <c r="EK148" s="36"/>
      <c r="EL148" s="36"/>
      <c r="EM148" s="36"/>
      <c r="EN148" s="36"/>
      <c r="EO148" s="36"/>
      <c r="EP148" s="36"/>
      <c r="EQ148" s="36"/>
      <c r="ER148" s="36"/>
      <c r="ES148" s="36"/>
      <c r="ET148" s="36"/>
      <c r="EU148" s="36"/>
      <c r="EV148" s="36"/>
      <c r="EW148" s="36"/>
      <c r="EX148" s="36"/>
      <c r="EY148" s="36"/>
      <c r="EZ148" s="36"/>
      <c r="FA148" s="36"/>
      <c r="FB148" s="36"/>
      <c r="FC148" s="36"/>
      <c r="FD148" s="36"/>
      <c r="FE148" s="36"/>
      <c r="FF148" s="36"/>
      <c r="FG148" s="36"/>
      <c r="FH148" s="36"/>
      <c r="FI148" s="36"/>
      <c r="FJ148" s="36"/>
      <c r="FK148" s="36"/>
      <c r="FL148" s="36"/>
      <c r="FM148" s="36"/>
      <c r="FN148" s="36"/>
      <c r="FO148" s="36"/>
      <c r="FP148" s="36"/>
      <c r="FQ148" s="36"/>
      <c r="FR148" s="36"/>
      <c r="FS148" s="36"/>
      <c r="FT148" s="36"/>
      <c r="FU148" s="36"/>
      <c r="FV148" s="36"/>
      <c r="FW148" s="36"/>
      <c r="FX148" s="36"/>
      <c r="FY148" s="36"/>
      <c r="FZ148" s="36"/>
      <c r="GA148" s="36"/>
      <c r="GB148" s="36"/>
      <c r="GC148" s="36"/>
      <c r="GD148" s="36"/>
      <c r="GE148" s="36"/>
      <c r="GF148" s="36"/>
      <c r="GG148" s="36"/>
      <c r="GH148" s="36"/>
      <c r="GI148" s="36"/>
      <c r="GJ148" s="36"/>
      <c r="GK148" s="36"/>
      <c r="GL148" s="36"/>
      <c r="GM148" s="36"/>
      <c r="GN148" s="36"/>
      <c r="GO148" s="36"/>
      <c r="GP148" s="36"/>
      <c r="GQ148" s="36"/>
      <c r="GR148" s="36"/>
      <c r="GS148" s="36"/>
      <c r="GT148" s="36"/>
      <c r="GU148" s="36"/>
      <c r="GV148" s="36"/>
      <c r="GW148" s="36"/>
      <c r="GX148" s="36"/>
      <c r="GY148" s="36"/>
      <c r="GZ148" s="36"/>
      <c r="HA148" s="36"/>
      <c r="HB148" s="36"/>
      <c r="HC148" s="36"/>
      <c r="HD148" s="36"/>
      <c r="HE148" s="36"/>
      <c r="HF148" s="36"/>
      <c r="HG148" s="36"/>
      <c r="HH148" s="36"/>
      <c r="HI148" s="36"/>
      <c r="HJ148" s="36"/>
      <c r="HK148" s="36"/>
      <c r="HL148" s="36"/>
      <c r="HM148" s="36"/>
      <c r="HN148" s="36"/>
      <c r="HO148" s="36"/>
      <c r="HP148" s="36"/>
      <c r="HQ148" s="36"/>
      <c r="HR148" s="36"/>
      <c r="HS148" s="36"/>
      <c r="HT148" s="36"/>
      <c r="HU148" s="36"/>
      <c r="HV148" s="36"/>
      <c r="HW148" s="36"/>
      <c r="HX148" s="36"/>
      <c r="HY148" s="36"/>
      <c r="HZ148" s="36"/>
      <c r="IA148" s="36"/>
      <c r="IB148" s="36"/>
      <c r="IC148" s="36"/>
      <c r="ID148" s="36"/>
      <c r="IE148" s="36"/>
      <c r="IF148" s="36"/>
      <c r="IG148" s="36"/>
      <c r="IH148" s="36"/>
      <c r="II148" s="36"/>
      <c r="IJ148" s="36"/>
      <c r="IK148" s="36"/>
      <c r="IL148" s="36"/>
      <c r="IM148" s="36"/>
      <c r="IN148" s="36"/>
      <c r="IO148" s="36"/>
      <c r="IP148" s="36"/>
      <c r="IQ148" s="36"/>
      <c r="IR148" s="36"/>
      <c r="IS148" s="36"/>
      <c r="IT148" s="36"/>
      <c r="IU148" s="36"/>
      <c r="IV148" s="36"/>
      <c r="IW148" s="36"/>
      <c r="IX148" s="36"/>
      <c r="IY148" s="36"/>
      <c r="IZ148" s="36"/>
      <c r="JA148" s="36"/>
      <c r="JB148" s="36"/>
      <c r="JC148" s="36"/>
      <c r="JD148" s="36"/>
      <c r="JE148" s="36"/>
      <c r="JF148" s="36"/>
      <c r="JG148" s="36"/>
      <c r="JH148" s="36"/>
      <c r="JI148" s="36"/>
      <c r="JJ148" s="36"/>
      <c r="JK148" s="36"/>
      <c r="JL148" s="36"/>
      <c r="JM148" s="36"/>
      <c r="JN148" s="36"/>
      <c r="JO148" s="36"/>
      <c r="JP148" s="36"/>
      <c r="JQ148" s="36"/>
      <c r="JR148" s="36"/>
      <c r="JS148" s="36"/>
      <c r="JT148" s="36"/>
      <c r="JU148" s="36"/>
      <c r="JV148" s="36"/>
      <c r="JW148" s="36"/>
      <c r="JX148" s="36"/>
      <c r="JY148" s="36"/>
      <c r="JZ148" s="36"/>
      <c r="KA148" s="36"/>
      <c r="KB148" s="36"/>
      <c r="KC148" s="36"/>
      <c r="KD148" s="36"/>
      <c r="KE148" s="36"/>
      <c r="KF148" s="36"/>
      <c r="KG148" s="36"/>
      <c r="KH148" s="36"/>
      <c r="KI148" s="36"/>
      <c r="KJ148" s="36"/>
      <c r="KK148" s="36"/>
      <c r="KL148" s="36"/>
      <c r="KM148" s="36"/>
      <c r="KN148" s="36"/>
      <c r="KO148" s="36"/>
      <c r="KP148" s="36"/>
      <c r="KQ148" s="36"/>
      <c r="KR148" s="36"/>
      <c r="KS148" s="36"/>
      <c r="KT148" s="36"/>
      <c r="KU148" s="36"/>
      <c r="KV148" s="36"/>
      <c r="KW148" s="36"/>
      <c r="KX148" s="36"/>
      <c r="KY148" s="36"/>
      <c r="KZ148" s="36"/>
      <c r="LA148" s="36"/>
      <c r="LB148" s="36"/>
      <c r="LC148" s="36"/>
      <c r="LD148" s="36"/>
      <c r="LE148" s="36"/>
      <c r="LF148" s="36"/>
      <c r="LG148" s="36"/>
      <c r="LH148" s="36"/>
      <c r="LI148" s="36"/>
      <c r="LJ148" s="36"/>
      <c r="LK148" s="36"/>
      <c r="LL148" s="36"/>
      <c r="LM148" s="36"/>
      <c r="LN148" s="36"/>
      <c r="LO148" s="36"/>
      <c r="LP148" s="36"/>
      <c r="LQ148" s="36"/>
      <c r="LR148" s="36"/>
      <c r="LS148" s="36"/>
      <c r="LT148" s="36"/>
      <c r="LU148" s="36"/>
      <c r="LV148" s="36"/>
      <c r="LW148" s="36"/>
      <c r="LX148" s="36"/>
      <c r="LY148" s="36"/>
      <c r="LZ148" s="36"/>
      <c r="MA148" s="36"/>
      <c r="MB148" s="36"/>
      <c r="MC148" s="36"/>
      <c r="MD148" s="36"/>
      <c r="ME148" s="36"/>
      <c r="MF148" s="36"/>
      <c r="MG148" s="36"/>
      <c r="MH148" s="36"/>
      <c r="MI148" s="36"/>
      <c r="MJ148" s="36"/>
      <c r="MK148" s="36"/>
      <c r="ML148" s="36"/>
      <c r="MM148" s="36"/>
      <c r="MN148" s="36"/>
      <c r="MO148" s="36"/>
      <c r="MP148" s="36"/>
      <c r="MQ148" s="36"/>
      <c r="MR148" s="36"/>
      <c r="MS148" s="36"/>
      <c r="MT148" s="36"/>
      <c r="MU148" s="36"/>
      <c r="MV148" s="36"/>
      <c r="MW148" s="36"/>
      <c r="MX148" s="36"/>
      <c r="MY148" s="36"/>
      <c r="MZ148" s="36"/>
      <c r="NA148" s="36"/>
      <c r="NB148" s="36"/>
      <c r="NC148" s="36"/>
      <c r="ND148" s="36"/>
      <c r="NE148" s="36"/>
      <c r="NF148" s="36"/>
      <c r="NG148" s="36"/>
      <c r="NH148" s="36"/>
      <c r="NI148" s="36"/>
      <c r="NJ148" s="36"/>
      <c r="NK148" s="36"/>
      <c r="NL148" s="36"/>
      <c r="NM148" s="36"/>
      <c r="NN148" s="36"/>
      <c r="NO148" s="36"/>
      <c r="NP148" s="36"/>
      <c r="NQ148" s="36"/>
      <c r="NR148" s="36"/>
      <c r="NS148" s="36"/>
      <c r="NT148" s="36"/>
      <c r="NU148" s="36"/>
      <c r="NV148" s="36"/>
      <c r="NW148" s="36"/>
      <c r="NX148" s="36"/>
      <c r="NY148" s="36"/>
      <c r="NZ148" s="36"/>
      <c r="OA148" s="36"/>
      <c r="OB148" s="36"/>
      <c r="OC148" s="36"/>
      <c r="OD148" s="36"/>
      <c r="OE148" s="36"/>
      <c r="OF148" s="36"/>
      <c r="OG148" s="36"/>
      <c r="OH148" s="36"/>
      <c r="OI148" s="36"/>
      <c r="OJ148" s="36"/>
      <c r="OK148" s="36"/>
      <c r="OL148" s="36"/>
      <c r="OM148" s="36"/>
      <c r="ON148" s="36"/>
      <c r="OO148" s="36"/>
      <c r="OP148" s="36"/>
      <c r="OQ148" s="36"/>
      <c r="OR148" s="36"/>
      <c r="OS148" s="36"/>
      <c r="OT148" s="36"/>
      <c r="OU148" s="36"/>
      <c r="OV148" s="36"/>
      <c r="OW148" s="36"/>
      <c r="OX148" s="36"/>
      <c r="OY148" s="36"/>
      <c r="OZ148" s="36"/>
      <c r="PA148" s="36"/>
      <c r="PB148" s="36"/>
      <c r="PC148" s="36"/>
      <c r="PD148" s="36"/>
      <c r="PE148" s="36"/>
      <c r="PF148" s="36"/>
      <c r="PG148" s="36"/>
      <c r="PH148" s="36"/>
      <c r="PI148" s="36"/>
      <c r="PJ148" s="36"/>
      <c r="PK148" s="36"/>
      <c r="PL148" s="36"/>
      <c r="PM148" s="36"/>
      <c r="PN148" s="36"/>
      <c r="PO148" s="36"/>
      <c r="PP148" s="36"/>
      <c r="PQ148" s="36"/>
      <c r="PR148" s="36"/>
      <c r="PS148" s="36"/>
      <c r="PT148" s="36"/>
      <c r="PU148" s="36"/>
      <c r="PV148" s="36"/>
      <c r="PW148" s="36"/>
      <c r="PX148" s="36"/>
      <c r="PY148" s="36"/>
      <c r="PZ148" s="36"/>
      <c r="QA148" s="36"/>
      <c r="QB148" s="36"/>
      <c r="QC148" s="36"/>
      <c r="QD148" s="36"/>
      <c r="QE148" s="36"/>
      <c r="QF148" s="36"/>
      <c r="QG148" s="36"/>
      <c r="QH148" s="36"/>
      <c r="QI148" s="36"/>
      <c r="QJ148" s="36"/>
      <c r="QK148" s="36"/>
      <c r="QL148" s="36"/>
      <c r="QM148" s="36"/>
      <c r="QN148" s="36"/>
      <c r="QO148" s="36"/>
      <c r="QP148" s="36"/>
      <c r="QQ148" s="36"/>
      <c r="QR148" s="36"/>
      <c r="QS148" s="36"/>
      <c r="QT148" s="36"/>
      <c r="QU148" s="36"/>
      <c r="QV148" s="36"/>
      <c r="QW148" s="36"/>
      <c r="QX148" s="36"/>
      <c r="QY148" s="36"/>
      <c r="QZ148" s="36"/>
      <c r="RA148" s="36"/>
      <c r="RB148" s="36"/>
      <c r="RC148" s="36"/>
      <c r="RD148" s="36"/>
      <c r="RE148" s="36"/>
      <c r="RF148" s="36"/>
      <c r="RG148" s="36"/>
      <c r="RH148" s="36"/>
      <c r="RI148" s="36"/>
      <c r="RJ148" s="36"/>
      <c r="RK148" s="36"/>
      <c r="RL148" s="36"/>
    </row>
    <row r="149" spans="1:480" s="37" customFormat="1" ht="96" customHeight="1" x14ac:dyDescent="0.25">
      <c r="A149" s="44" t="s">
        <v>109</v>
      </c>
      <c r="B149" s="44" t="s">
        <v>123</v>
      </c>
      <c r="C149" s="44" t="s">
        <v>21</v>
      </c>
      <c r="D149" s="43" t="s">
        <v>174</v>
      </c>
      <c r="E149" s="43" t="s">
        <v>34</v>
      </c>
      <c r="F149" s="44" t="s">
        <v>35</v>
      </c>
      <c r="G149" s="49">
        <v>1</v>
      </c>
      <c r="H149" s="38">
        <v>45263</v>
      </c>
      <c r="I149" s="45">
        <v>0</v>
      </c>
      <c r="J149" s="45">
        <v>0</v>
      </c>
      <c r="K149" s="34">
        <v>6560.99</v>
      </c>
      <c r="L149" s="42">
        <v>0</v>
      </c>
      <c r="M149" s="42">
        <v>0</v>
      </c>
      <c r="N149" s="83"/>
      <c r="O149" s="83"/>
      <c r="P149" s="83"/>
      <c r="Q149" s="163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  <c r="AG149" s="36"/>
      <c r="AH149" s="36"/>
      <c r="AI149" s="36"/>
      <c r="AJ149" s="36"/>
      <c r="AK149" s="36"/>
      <c r="AL149" s="36"/>
      <c r="AM149" s="36"/>
      <c r="AN149" s="36"/>
      <c r="AO149" s="36"/>
      <c r="AP149" s="36"/>
      <c r="AQ149" s="36"/>
      <c r="AR149" s="36"/>
      <c r="AS149" s="36"/>
      <c r="AT149" s="36"/>
      <c r="AU149" s="36"/>
      <c r="AV149" s="36"/>
      <c r="AW149" s="36"/>
      <c r="AX149" s="36"/>
      <c r="AY149" s="36"/>
      <c r="AZ149" s="36"/>
      <c r="BA149" s="36"/>
      <c r="BB149" s="36"/>
      <c r="BC149" s="36"/>
      <c r="BD149" s="36"/>
      <c r="BE149" s="36"/>
      <c r="BF149" s="36"/>
      <c r="BG149" s="36"/>
      <c r="BH149" s="36"/>
      <c r="BI149" s="36"/>
      <c r="BJ149" s="36"/>
      <c r="BK149" s="36"/>
      <c r="BL149" s="36"/>
      <c r="BM149" s="36"/>
      <c r="BN149" s="36"/>
      <c r="BO149" s="36"/>
      <c r="BP149" s="36"/>
      <c r="BQ149" s="36"/>
      <c r="BR149" s="36"/>
      <c r="BS149" s="36"/>
      <c r="BT149" s="36"/>
      <c r="BU149" s="36"/>
      <c r="BV149" s="36"/>
      <c r="BW149" s="36"/>
      <c r="BX149" s="36"/>
      <c r="BY149" s="36"/>
      <c r="BZ149" s="36"/>
      <c r="CA149" s="36"/>
      <c r="CB149" s="36"/>
      <c r="CC149" s="36"/>
      <c r="CD149" s="36"/>
      <c r="CE149" s="36"/>
      <c r="CF149" s="36"/>
      <c r="CG149" s="36"/>
      <c r="CH149" s="36"/>
      <c r="CI149" s="36"/>
      <c r="CJ149" s="36"/>
      <c r="CK149" s="36"/>
      <c r="CL149" s="36"/>
      <c r="CM149" s="36"/>
      <c r="CN149" s="36"/>
      <c r="CO149" s="36"/>
      <c r="CP149" s="36"/>
      <c r="CQ149" s="36"/>
      <c r="CR149" s="36"/>
      <c r="CS149" s="36"/>
      <c r="CT149" s="36"/>
      <c r="CU149" s="36"/>
      <c r="CV149" s="36"/>
      <c r="CW149" s="36"/>
      <c r="CX149" s="36"/>
      <c r="CY149" s="36"/>
      <c r="CZ149" s="36"/>
      <c r="DA149" s="36"/>
      <c r="DB149" s="36"/>
      <c r="DC149" s="36"/>
      <c r="DD149" s="36"/>
      <c r="DE149" s="36"/>
      <c r="DF149" s="36"/>
      <c r="DG149" s="36"/>
      <c r="DH149" s="36"/>
      <c r="DI149" s="36"/>
      <c r="DJ149" s="36"/>
      <c r="DK149" s="36"/>
      <c r="DL149" s="36"/>
      <c r="DM149" s="36"/>
      <c r="DN149" s="36"/>
      <c r="DO149" s="36"/>
      <c r="DP149" s="36"/>
      <c r="DQ149" s="36"/>
      <c r="DR149" s="36"/>
      <c r="DS149" s="36"/>
      <c r="DT149" s="36"/>
      <c r="DU149" s="36"/>
      <c r="DV149" s="36"/>
      <c r="DW149" s="36"/>
      <c r="DX149" s="36"/>
      <c r="DY149" s="36"/>
      <c r="DZ149" s="36"/>
      <c r="EA149" s="36"/>
      <c r="EB149" s="36"/>
      <c r="EC149" s="36"/>
      <c r="ED149" s="36"/>
      <c r="EE149" s="36"/>
      <c r="EF149" s="36"/>
      <c r="EG149" s="36"/>
      <c r="EH149" s="36"/>
      <c r="EI149" s="36"/>
      <c r="EJ149" s="36"/>
      <c r="EK149" s="36"/>
      <c r="EL149" s="36"/>
      <c r="EM149" s="36"/>
      <c r="EN149" s="36"/>
      <c r="EO149" s="36"/>
      <c r="EP149" s="36"/>
      <c r="EQ149" s="36"/>
      <c r="ER149" s="36"/>
      <c r="ES149" s="36"/>
      <c r="ET149" s="36"/>
      <c r="EU149" s="36"/>
      <c r="EV149" s="36"/>
      <c r="EW149" s="36"/>
      <c r="EX149" s="36"/>
      <c r="EY149" s="36"/>
      <c r="EZ149" s="36"/>
      <c r="FA149" s="36"/>
      <c r="FB149" s="36"/>
      <c r="FC149" s="36"/>
      <c r="FD149" s="36"/>
      <c r="FE149" s="36"/>
      <c r="FF149" s="36"/>
      <c r="FG149" s="36"/>
      <c r="FH149" s="36"/>
      <c r="FI149" s="36"/>
      <c r="FJ149" s="36"/>
      <c r="FK149" s="36"/>
      <c r="FL149" s="36"/>
      <c r="FM149" s="36"/>
      <c r="FN149" s="36"/>
      <c r="FO149" s="36"/>
      <c r="FP149" s="36"/>
      <c r="FQ149" s="36"/>
      <c r="FR149" s="36"/>
      <c r="FS149" s="36"/>
      <c r="FT149" s="36"/>
      <c r="FU149" s="36"/>
      <c r="FV149" s="36"/>
      <c r="FW149" s="36"/>
      <c r="FX149" s="36"/>
      <c r="FY149" s="36"/>
      <c r="FZ149" s="36"/>
      <c r="GA149" s="36"/>
      <c r="GB149" s="36"/>
      <c r="GC149" s="36"/>
      <c r="GD149" s="36"/>
      <c r="GE149" s="36"/>
      <c r="GF149" s="36"/>
      <c r="GG149" s="36"/>
      <c r="GH149" s="36"/>
      <c r="GI149" s="36"/>
      <c r="GJ149" s="36"/>
      <c r="GK149" s="36"/>
      <c r="GL149" s="36"/>
      <c r="GM149" s="36"/>
      <c r="GN149" s="36"/>
      <c r="GO149" s="36"/>
      <c r="GP149" s="36"/>
      <c r="GQ149" s="36"/>
      <c r="GR149" s="36"/>
      <c r="GS149" s="36"/>
      <c r="GT149" s="36"/>
      <c r="GU149" s="36"/>
      <c r="GV149" s="36"/>
      <c r="GW149" s="36"/>
      <c r="GX149" s="36"/>
      <c r="GY149" s="36"/>
      <c r="GZ149" s="36"/>
      <c r="HA149" s="36"/>
      <c r="HB149" s="36"/>
      <c r="HC149" s="36"/>
      <c r="HD149" s="36"/>
      <c r="HE149" s="36"/>
      <c r="HF149" s="36"/>
      <c r="HG149" s="36"/>
      <c r="HH149" s="36"/>
      <c r="HI149" s="36"/>
      <c r="HJ149" s="36"/>
      <c r="HK149" s="36"/>
      <c r="HL149" s="36"/>
      <c r="HM149" s="36"/>
      <c r="HN149" s="36"/>
      <c r="HO149" s="36"/>
      <c r="HP149" s="36"/>
      <c r="HQ149" s="36"/>
      <c r="HR149" s="36"/>
      <c r="HS149" s="36"/>
      <c r="HT149" s="36"/>
      <c r="HU149" s="36"/>
      <c r="HV149" s="36"/>
      <c r="HW149" s="36"/>
      <c r="HX149" s="36"/>
      <c r="HY149" s="36"/>
      <c r="HZ149" s="36"/>
      <c r="IA149" s="36"/>
      <c r="IB149" s="36"/>
      <c r="IC149" s="36"/>
      <c r="ID149" s="36"/>
      <c r="IE149" s="36"/>
      <c r="IF149" s="36"/>
      <c r="IG149" s="36"/>
      <c r="IH149" s="36"/>
      <c r="II149" s="36"/>
      <c r="IJ149" s="36"/>
      <c r="IK149" s="36"/>
      <c r="IL149" s="36"/>
      <c r="IM149" s="36"/>
      <c r="IN149" s="36"/>
      <c r="IO149" s="36"/>
      <c r="IP149" s="36"/>
      <c r="IQ149" s="36"/>
      <c r="IR149" s="36"/>
      <c r="IS149" s="36"/>
      <c r="IT149" s="36"/>
      <c r="IU149" s="36"/>
      <c r="IV149" s="36"/>
      <c r="IW149" s="36"/>
      <c r="IX149" s="36"/>
      <c r="IY149" s="36"/>
      <c r="IZ149" s="36"/>
      <c r="JA149" s="36"/>
      <c r="JB149" s="36"/>
      <c r="JC149" s="36"/>
      <c r="JD149" s="36"/>
      <c r="JE149" s="36"/>
      <c r="JF149" s="36"/>
      <c r="JG149" s="36"/>
      <c r="JH149" s="36"/>
      <c r="JI149" s="36"/>
      <c r="JJ149" s="36"/>
      <c r="JK149" s="36"/>
      <c r="JL149" s="36"/>
      <c r="JM149" s="36"/>
      <c r="JN149" s="36"/>
      <c r="JO149" s="36"/>
      <c r="JP149" s="36"/>
      <c r="JQ149" s="36"/>
      <c r="JR149" s="36"/>
      <c r="JS149" s="36"/>
      <c r="JT149" s="36"/>
      <c r="JU149" s="36"/>
      <c r="JV149" s="36"/>
      <c r="JW149" s="36"/>
      <c r="JX149" s="36"/>
      <c r="JY149" s="36"/>
      <c r="JZ149" s="36"/>
      <c r="KA149" s="36"/>
      <c r="KB149" s="36"/>
      <c r="KC149" s="36"/>
      <c r="KD149" s="36"/>
      <c r="KE149" s="36"/>
      <c r="KF149" s="36"/>
      <c r="KG149" s="36"/>
      <c r="KH149" s="36"/>
      <c r="KI149" s="36"/>
      <c r="KJ149" s="36"/>
      <c r="KK149" s="36"/>
      <c r="KL149" s="36"/>
      <c r="KM149" s="36"/>
      <c r="KN149" s="36"/>
      <c r="KO149" s="36"/>
      <c r="KP149" s="36"/>
      <c r="KQ149" s="36"/>
      <c r="KR149" s="36"/>
      <c r="KS149" s="36"/>
      <c r="KT149" s="36"/>
      <c r="KU149" s="36"/>
      <c r="KV149" s="36"/>
      <c r="KW149" s="36"/>
      <c r="KX149" s="36"/>
      <c r="KY149" s="36"/>
      <c r="KZ149" s="36"/>
      <c r="LA149" s="36"/>
      <c r="LB149" s="36"/>
      <c r="LC149" s="36"/>
      <c r="LD149" s="36"/>
      <c r="LE149" s="36"/>
      <c r="LF149" s="36"/>
      <c r="LG149" s="36"/>
      <c r="LH149" s="36"/>
      <c r="LI149" s="36"/>
      <c r="LJ149" s="36"/>
      <c r="LK149" s="36"/>
      <c r="LL149" s="36"/>
      <c r="LM149" s="36"/>
      <c r="LN149" s="36"/>
      <c r="LO149" s="36"/>
      <c r="LP149" s="36"/>
      <c r="LQ149" s="36"/>
      <c r="LR149" s="36"/>
      <c r="LS149" s="36"/>
      <c r="LT149" s="36"/>
      <c r="LU149" s="36"/>
      <c r="LV149" s="36"/>
      <c r="LW149" s="36"/>
      <c r="LX149" s="36"/>
      <c r="LY149" s="36"/>
      <c r="LZ149" s="36"/>
      <c r="MA149" s="36"/>
      <c r="MB149" s="36"/>
      <c r="MC149" s="36"/>
      <c r="MD149" s="36"/>
      <c r="ME149" s="36"/>
      <c r="MF149" s="36"/>
      <c r="MG149" s="36"/>
      <c r="MH149" s="36"/>
      <c r="MI149" s="36"/>
      <c r="MJ149" s="36"/>
      <c r="MK149" s="36"/>
      <c r="ML149" s="36"/>
      <c r="MM149" s="36"/>
      <c r="MN149" s="36"/>
      <c r="MO149" s="36"/>
      <c r="MP149" s="36"/>
      <c r="MQ149" s="36"/>
      <c r="MR149" s="36"/>
      <c r="MS149" s="36"/>
      <c r="MT149" s="36"/>
      <c r="MU149" s="36"/>
      <c r="MV149" s="36"/>
      <c r="MW149" s="36"/>
      <c r="MX149" s="36"/>
      <c r="MY149" s="36"/>
      <c r="MZ149" s="36"/>
      <c r="NA149" s="36"/>
      <c r="NB149" s="36"/>
      <c r="NC149" s="36"/>
      <c r="ND149" s="36"/>
      <c r="NE149" s="36"/>
      <c r="NF149" s="36"/>
      <c r="NG149" s="36"/>
      <c r="NH149" s="36"/>
      <c r="NI149" s="36"/>
      <c r="NJ149" s="36"/>
      <c r="NK149" s="36"/>
      <c r="NL149" s="36"/>
      <c r="NM149" s="36"/>
      <c r="NN149" s="36"/>
      <c r="NO149" s="36"/>
      <c r="NP149" s="36"/>
      <c r="NQ149" s="36"/>
      <c r="NR149" s="36"/>
      <c r="NS149" s="36"/>
      <c r="NT149" s="36"/>
      <c r="NU149" s="36"/>
      <c r="NV149" s="36"/>
      <c r="NW149" s="36"/>
      <c r="NX149" s="36"/>
      <c r="NY149" s="36"/>
      <c r="NZ149" s="36"/>
      <c r="OA149" s="36"/>
      <c r="OB149" s="36"/>
      <c r="OC149" s="36"/>
      <c r="OD149" s="36"/>
      <c r="OE149" s="36"/>
      <c r="OF149" s="36"/>
      <c r="OG149" s="36"/>
      <c r="OH149" s="36"/>
      <c r="OI149" s="36"/>
      <c r="OJ149" s="36"/>
      <c r="OK149" s="36"/>
      <c r="OL149" s="36"/>
      <c r="OM149" s="36"/>
      <c r="ON149" s="36"/>
      <c r="OO149" s="36"/>
      <c r="OP149" s="36"/>
      <c r="OQ149" s="36"/>
      <c r="OR149" s="36"/>
      <c r="OS149" s="36"/>
      <c r="OT149" s="36"/>
      <c r="OU149" s="36"/>
      <c r="OV149" s="36"/>
      <c r="OW149" s="36"/>
      <c r="OX149" s="36"/>
      <c r="OY149" s="36"/>
      <c r="OZ149" s="36"/>
      <c r="PA149" s="36"/>
      <c r="PB149" s="36"/>
      <c r="PC149" s="36"/>
      <c r="PD149" s="36"/>
      <c r="PE149" s="36"/>
      <c r="PF149" s="36"/>
      <c r="PG149" s="36"/>
      <c r="PH149" s="36"/>
      <c r="PI149" s="36"/>
      <c r="PJ149" s="36"/>
      <c r="PK149" s="36"/>
      <c r="PL149" s="36"/>
      <c r="PM149" s="36"/>
      <c r="PN149" s="36"/>
      <c r="PO149" s="36"/>
      <c r="PP149" s="36"/>
      <c r="PQ149" s="36"/>
      <c r="PR149" s="36"/>
      <c r="PS149" s="36"/>
      <c r="PT149" s="36"/>
      <c r="PU149" s="36"/>
      <c r="PV149" s="36"/>
      <c r="PW149" s="36"/>
      <c r="PX149" s="36"/>
      <c r="PY149" s="36"/>
      <c r="PZ149" s="36"/>
      <c r="QA149" s="36"/>
      <c r="QB149" s="36"/>
      <c r="QC149" s="36"/>
      <c r="QD149" s="36"/>
      <c r="QE149" s="36"/>
      <c r="QF149" s="36"/>
      <c r="QG149" s="36"/>
      <c r="QH149" s="36"/>
      <c r="QI149" s="36"/>
      <c r="QJ149" s="36"/>
      <c r="QK149" s="36"/>
      <c r="QL149" s="36"/>
      <c r="QM149" s="36"/>
      <c r="QN149" s="36"/>
      <c r="QO149" s="36"/>
      <c r="QP149" s="36"/>
      <c r="QQ149" s="36"/>
      <c r="QR149" s="36"/>
      <c r="QS149" s="36"/>
      <c r="QT149" s="36"/>
      <c r="QU149" s="36"/>
      <c r="QV149" s="36"/>
      <c r="QW149" s="36"/>
      <c r="QX149" s="36"/>
      <c r="QY149" s="36"/>
      <c r="QZ149" s="36"/>
      <c r="RA149" s="36"/>
      <c r="RB149" s="36"/>
      <c r="RC149" s="36"/>
      <c r="RD149" s="36"/>
      <c r="RE149" s="36"/>
      <c r="RF149" s="36"/>
      <c r="RG149" s="36"/>
      <c r="RH149" s="36"/>
      <c r="RI149" s="36"/>
      <c r="RJ149" s="36"/>
      <c r="RK149" s="36"/>
      <c r="RL149" s="36"/>
    </row>
    <row r="150" spans="1:480" s="37" customFormat="1" ht="76.5" customHeight="1" x14ac:dyDescent="0.25">
      <c r="A150" s="44" t="s">
        <v>109</v>
      </c>
      <c r="B150" s="44" t="s">
        <v>123</v>
      </c>
      <c r="C150" s="44" t="s">
        <v>21</v>
      </c>
      <c r="D150" s="43" t="s">
        <v>314</v>
      </c>
      <c r="E150" s="43" t="s">
        <v>34</v>
      </c>
      <c r="F150" s="44" t="s">
        <v>35</v>
      </c>
      <c r="G150" s="49">
        <v>0</v>
      </c>
      <c r="H150" s="48">
        <v>45142</v>
      </c>
      <c r="I150" s="45">
        <v>0</v>
      </c>
      <c r="J150" s="45">
        <v>0</v>
      </c>
      <c r="K150" s="144">
        <v>3403.35</v>
      </c>
      <c r="L150" s="42">
        <v>0</v>
      </c>
      <c r="M150" s="42">
        <v>0</v>
      </c>
      <c r="N150" s="83"/>
      <c r="O150" s="83"/>
      <c r="P150" s="83"/>
      <c r="Q150" s="163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  <c r="AG150" s="36"/>
      <c r="AH150" s="36"/>
      <c r="AI150" s="36"/>
      <c r="AJ150" s="36"/>
      <c r="AK150" s="36"/>
      <c r="AL150" s="36"/>
      <c r="AM150" s="36"/>
      <c r="AN150" s="36"/>
      <c r="AO150" s="36"/>
      <c r="AP150" s="36"/>
      <c r="AQ150" s="36"/>
      <c r="AR150" s="36"/>
      <c r="AS150" s="36"/>
      <c r="AT150" s="36"/>
      <c r="AU150" s="36"/>
      <c r="AV150" s="36"/>
      <c r="AW150" s="36"/>
      <c r="AX150" s="36"/>
      <c r="AY150" s="36"/>
      <c r="AZ150" s="36"/>
      <c r="BA150" s="36"/>
      <c r="BB150" s="36"/>
      <c r="BC150" s="36"/>
      <c r="BD150" s="36"/>
      <c r="BE150" s="36"/>
      <c r="BF150" s="36"/>
      <c r="BG150" s="36"/>
      <c r="BH150" s="36"/>
      <c r="BI150" s="36"/>
      <c r="BJ150" s="36"/>
      <c r="BK150" s="36"/>
      <c r="BL150" s="36"/>
      <c r="BM150" s="36"/>
      <c r="BN150" s="36"/>
      <c r="BO150" s="36"/>
      <c r="BP150" s="36"/>
      <c r="BQ150" s="36"/>
      <c r="BR150" s="36"/>
      <c r="BS150" s="36"/>
      <c r="BT150" s="36"/>
      <c r="BU150" s="36"/>
      <c r="BV150" s="36"/>
      <c r="BW150" s="36"/>
      <c r="BX150" s="36"/>
      <c r="BY150" s="36"/>
      <c r="BZ150" s="36"/>
      <c r="CA150" s="36"/>
      <c r="CB150" s="36"/>
      <c r="CC150" s="36"/>
      <c r="CD150" s="36"/>
      <c r="CE150" s="36"/>
      <c r="CF150" s="36"/>
      <c r="CG150" s="36"/>
      <c r="CH150" s="36"/>
      <c r="CI150" s="36"/>
      <c r="CJ150" s="36"/>
      <c r="CK150" s="36"/>
      <c r="CL150" s="36"/>
      <c r="CM150" s="36"/>
      <c r="CN150" s="36"/>
      <c r="CO150" s="36"/>
      <c r="CP150" s="36"/>
      <c r="CQ150" s="36"/>
      <c r="CR150" s="36"/>
      <c r="CS150" s="36"/>
      <c r="CT150" s="36"/>
      <c r="CU150" s="36"/>
      <c r="CV150" s="36"/>
      <c r="CW150" s="36"/>
      <c r="CX150" s="36"/>
      <c r="CY150" s="36"/>
      <c r="CZ150" s="36"/>
      <c r="DA150" s="36"/>
      <c r="DB150" s="36"/>
      <c r="DC150" s="36"/>
      <c r="DD150" s="36"/>
      <c r="DE150" s="36"/>
      <c r="DF150" s="36"/>
      <c r="DG150" s="36"/>
      <c r="DH150" s="36"/>
      <c r="DI150" s="36"/>
      <c r="DJ150" s="36"/>
      <c r="DK150" s="36"/>
      <c r="DL150" s="36"/>
      <c r="DM150" s="36"/>
      <c r="DN150" s="36"/>
      <c r="DO150" s="36"/>
      <c r="DP150" s="36"/>
      <c r="DQ150" s="36"/>
      <c r="DR150" s="36"/>
      <c r="DS150" s="36"/>
      <c r="DT150" s="36"/>
      <c r="DU150" s="36"/>
      <c r="DV150" s="36"/>
      <c r="DW150" s="36"/>
      <c r="DX150" s="36"/>
      <c r="DY150" s="36"/>
      <c r="DZ150" s="36"/>
      <c r="EA150" s="36"/>
      <c r="EB150" s="36"/>
      <c r="EC150" s="36"/>
      <c r="ED150" s="36"/>
      <c r="EE150" s="36"/>
      <c r="EF150" s="36"/>
      <c r="EG150" s="36"/>
      <c r="EH150" s="36"/>
      <c r="EI150" s="36"/>
      <c r="EJ150" s="36"/>
      <c r="EK150" s="36"/>
      <c r="EL150" s="36"/>
      <c r="EM150" s="36"/>
      <c r="EN150" s="36"/>
      <c r="EO150" s="36"/>
      <c r="EP150" s="36"/>
      <c r="EQ150" s="36"/>
      <c r="ER150" s="36"/>
      <c r="ES150" s="36"/>
      <c r="ET150" s="36"/>
      <c r="EU150" s="36"/>
      <c r="EV150" s="36"/>
      <c r="EW150" s="36"/>
      <c r="EX150" s="36"/>
      <c r="EY150" s="36"/>
      <c r="EZ150" s="36"/>
      <c r="FA150" s="36"/>
      <c r="FB150" s="36"/>
      <c r="FC150" s="36"/>
      <c r="FD150" s="36"/>
      <c r="FE150" s="36"/>
      <c r="FF150" s="36"/>
      <c r="FG150" s="36"/>
      <c r="FH150" s="36"/>
      <c r="FI150" s="36"/>
      <c r="FJ150" s="36"/>
      <c r="FK150" s="36"/>
      <c r="FL150" s="36"/>
      <c r="FM150" s="36"/>
      <c r="FN150" s="36"/>
      <c r="FO150" s="36"/>
      <c r="FP150" s="36"/>
      <c r="FQ150" s="36"/>
      <c r="FR150" s="36"/>
      <c r="FS150" s="36"/>
      <c r="FT150" s="36"/>
      <c r="FU150" s="36"/>
      <c r="FV150" s="36"/>
      <c r="FW150" s="36"/>
      <c r="FX150" s="36"/>
      <c r="FY150" s="36"/>
      <c r="FZ150" s="36"/>
      <c r="GA150" s="36"/>
      <c r="GB150" s="36"/>
      <c r="GC150" s="36"/>
      <c r="GD150" s="36"/>
      <c r="GE150" s="36"/>
      <c r="GF150" s="36"/>
      <c r="GG150" s="36"/>
      <c r="GH150" s="36"/>
      <c r="GI150" s="36"/>
      <c r="GJ150" s="36"/>
      <c r="GK150" s="36"/>
      <c r="GL150" s="36"/>
      <c r="GM150" s="36"/>
      <c r="GN150" s="36"/>
      <c r="GO150" s="36"/>
      <c r="GP150" s="36"/>
      <c r="GQ150" s="36"/>
      <c r="GR150" s="36"/>
      <c r="GS150" s="36"/>
      <c r="GT150" s="36"/>
      <c r="GU150" s="36"/>
      <c r="GV150" s="36"/>
      <c r="GW150" s="36"/>
      <c r="GX150" s="36"/>
      <c r="GY150" s="36"/>
      <c r="GZ150" s="36"/>
      <c r="HA150" s="36"/>
      <c r="HB150" s="36"/>
      <c r="HC150" s="36"/>
      <c r="HD150" s="36"/>
      <c r="HE150" s="36"/>
      <c r="HF150" s="36"/>
      <c r="HG150" s="36"/>
      <c r="HH150" s="36"/>
      <c r="HI150" s="36"/>
      <c r="HJ150" s="36"/>
      <c r="HK150" s="36"/>
      <c r="HL150" s="36"/>
      <c r="HM150" s="36"/>
      <c r="HN150" s="36"/>
      <c r="HO150" s="36"/>
      <c r="HP150" s="36"/>
      <c r="HQ150" s="36"/>
      <c r="HR150" s="36"/>
      <c r="HS150" s="36"/>
      <c r="HT150" s="36"/>
      <c r="HU150" s="36"/>
      <c r="HV150" s="36"/>
      <c r="HW150" s="36"/>
      <c r="HX150" s="36"/>
      <c r="HY150" s="36"/>
      <c r="HZ150" s="36"/>
      <c r="IA150" s="36"/>
      <c r="IB150" s="36"/>
      <c r="IC150" s="36"/>
      <c r="ID150" s="36"/>
      <c r="IE150" s="36"/>
      <c r="IF150" s="36"/>
      <c r="IG150" s="36"/>
      <c r="IH150" s="36"/>
      <c r="II150" s="36"/>
      <c r="IJ150" s="36"/>
      <c r="IK150" s="36"/>
      <c r="IL150" s="36"/>
      <c r="IM150" s="36"/>
      <c r="IN150" s="36"/>
      <c r="IO150" s="36"/>
      <c r="IP150" s="36"/>
      <c r="IQ150" s="36"/>
      <c r="IR150" s="36"/>
      <c r="IS150" s="36"/>
      <c r="IT150" s="36"/>
      <c r="IU150" s="36"/>
      <c r="IV150" s="36"/>
      <c r="IW150" s="36"/>
      <c r="IX150" s="36"/>
      <c r="IY150" s="36"/>
      <c r="IZ150" s="36"/>
      <c r="JA150" s="36"/>
      <c r="JB150" s="36"/>
      <c r="JC150" s="36"/>
      <c r="JD150" s="36"/>
      <c r="JE150" s="36"/>
      <c r="JF150" s="36"/>
      <c r="JG150" s="36"/>
      <c r="JH150" s="36"/>
      <c r="JI150" s="36"/>
      <c r="JJ150" s="36"/>
      <c r="JK150" s="36"/>
      <c r="JL150" s="36"/>
      <c r="JM150" s="36"/>
      <c r="JN150" s="36"/>
      <c r="JO150" s="36"/>
      <c r="JP150" s="36"/>
      <c r="JQ150" s="36"/>
      <c r="JR150" s="36"/>
      <c r="JS150" s="36"/>
      <c r="JT150" s="36"/>
      <c r="JU150" s="36"/>
      <c r="JV150" s="36"/>
      <c r="JW150" s="36"/>
      <c r="JX150" s="36"/>
      <c r="JY150" s="36"/>
      <c r="JZ150" s="36"/>
      <c r="KA150" s="36"/>
      <c r="KB150" s="36"/>
      <c r="KC150" s="36"/>
      <c r="KD150" s="36"/>
      <c r="KE150" s="36"/>
      <c r="KF150" s="36"/>
      <c r="KG150" s="36"/>
      <c r="KH150" s="36"/>
      <c r="KI150" s="36"/>
      <c r="KJ150" s="36"/>
      <c r="KK150" s="36"/>
      <c r="KL150" s="36"/>
      <c r="KM150" s="36"/>
      <c r="KN150" s="36"/>
      <c r="KO150" s="36"/>
      <c r="KP150" s="36"/>
      <c r="KQ150" s="36"/>
      <c r="KR150" s="36"/>
      <c r="KS150" s="36"/>
      <c r="KT150" s="36"/>
      <c r="KU150" s="36"/>
      <c r="KV150" s="36"/>
      <c r="KW150" s="36"/>
      <c r="KX150" s="36"/>
      <c r="KY150" s="36"/>
      <c r="KZ150" s="36"/>
      <c r="LA150" s="36"/>
      <c r="LB150" s="36"/>
      <c r="LC150" s="36"/>
      <c r="LD150" s="36"/>
      <c r="LE150" s="36"/>
      <c r="LF150" s="36"/>
      <c r="LG150" s="36"/>
      <c r="LH150" s="36"/>
      <c r="LI150" s="36"/>
      <c r="LJ150" s="36"/>
      <c r="LK150" s="36"/>
      <c r="LL150" s="36"/>
      <c r="LM150" s="36"/>
      <c r="LN150" s="36"/>
      <c r="LO150" s="36"/>
      <c r="LP150" s="36"/>
      <c r="LQ150" s="36"/>
      <c r="LR150" s="36"/>
      <c r="LS150" s="36"/>
      <c r="LT150" s="36"/>
      <c r="LU150" s="36"/>
      <c r="LV150" s="36"/>
      <c r="LW150" s="36"/>
      <c r="LX150" s="36"/>
      <c r="LY150" s="36"/>
      <c r="LZ150" s="36"/>
      <c r="MA150" s="36"/>
      <c r="MB150" s="36"/>
      <c r="MC150" s="36"/>
      <c r="MD150" s="36"/>
      <c r="ME150" s="36"/>
      <c r="MF150" s="36"/>
      <c r="MG150" s="36"/>
      <c r="MH150" s="36"/>
      <c r="MI150" s="36"/>
      <c r="MJ150" s="36"/>
      <c r="MK150" s="36"/>
      <c r="ML150" s="36"/>
      <c r="MM150" s="36"/>
      <c r="MN150" s="36"/>
      <c r="MO150" s="36"/>
      <c r="MP150" s="36"/>
      <c r="MQ150" s="36"/>
      <c r="MR150" s="36"/>
      <c r="MS150" s="36"/>
      <c r="MT150" s="36"/>
      <c r="MU150" s="36"/>
      <c r="MV150" s="36"/>
      <c r="MW150" s="36"/>
      <c r="MX150" s="36"/>
      <c r="MY150" s="36"/>
      <c r="MZ150" s="36"/>
      <c r="NA150" s="36"/>
      <c r="NB150" s="36"/>
      <c r="NC150" s="36"/>
      <c r="ND150" s="36"/>
      <c r="NE150" s="36"/>
      <c r="NF150" s="36"/>
      <c r="NG150" s="36"/>
      <c r="NH150" s="36"/>
      <c r="NI150" s="36"/>
      <c r="NJ150" s="36"/>
      <c r="NK150" s="36"/>
      <c r="NL150" s="36"/>
      <c r="NM150" s="36"/>
      <c r="NN150" s="36"/>
      <c r="NO150" s="36"/>
      <c r="NP150" s="36"/>
      <c r="NQ150" s="36"/>
      <c r="NR150" s="36"/>
      <c r="NS150" s="36"/>
      <c r="NT150" s="36"/>
      <c r="NU150" s="36"/>
      <c r="NV150" s="36"/>
      <c r="NW150" s="36"/>
      <c r="NX150" s="36"/>
      <c r="NY150" s="36"/>
      <c r="NZ150" s="36"/>
      <c r="OA150" s="36"/>
      <c r="OB150" s="36"/>
      <c r="OC150" s="36"/>
      <c r="OD150" s="36"/>
      <c r="OE150" s="36"/>
      <c r="OF150" s="36"/>
      <c r="OG150" s="36"/>
      <c r="OH150" s="36"/>
      <c r="OI150" s="36"/>
      <c r="OJ150" s="36"/>
      <c r="OK150" s="36"/>
      <c r="OL150" s="36"/>
      <c r="OM150" s="36"/>
      <c r="ON150" s="36"/>
      <c r="OO150" s="36"/>
      <c r="OP150" s="36"/>
      <c r="OQ150" s="36"/>
      <c r="OR150" s="36"/>
      <c r="OS150" s="36"/>
      <c r="OT150" s="36"/>
      <c r="OU150" s="36"/>
      <c r="OV150" s="36"/>
      <c r="OW150" s="36"/>
      <c r="OX150" s="36"/>
      <c r="OY150" s="36"/>
      <c r="OZ150" s="36"/>
      <c r="PA150" s="36"/>
      <c r="PB150" s="36"/>
      <c r="PC150" s="36"/>
      <c r="PD150" s="36"/>
      <c r="PE150" s="36"/>
      <c r="PF150" s="36"/>
      <c r="PG150" s="36"/>
      <c r="PH150" s="36"/>
      <c r="PI150" s="36"/>
      <c r="PJ150" s="36"/>
      <c r="PK150" s="36"/>
      <c r="PL150" s="36"/>
      <c r="PM150" s="36"/>
      <c r="PN150" s="36"/>
      <c r="PO150" s="36"/>
      <c r="PP150" s="36"/>
      <c r="PQ150" s="36"/>
      <c r="PR150" s="36"/>
      <c r="PS150" s="36"/>
      <c r="PT150" s="36"/>
      <c r="PU150" s="36"/>
      <c r="PV150" s="36"/>
      <c r="PW150" s="36"/>
      <c r="PX150" s="36"/>
      <c r="PY150" s="36"/>
      <c r="PZ150" s="36"/>
      <c r="QA150" s="36"/>
      <c r="QB150" s="36"/>
      <c r="QC150" s="36"/>
      <c r="QD150" s="36"/>
      <c r="QE150" s="36"/>
      <c r="QF150" s="36"/>
      <c r="QG150" s="36"/>
      <c r="QH150" s="36"/>
      <c r="QI150" s="36"/>
      <c r="QJ150" s="36"/>
      <c r="QK150" s="36"/>
      <c r="QL150" s="36"/>
      <c r="QM150" s="36"/>
      <c r="QN150" s="36"/>
      <c r="QO150" s="36"/>
      <c r="QP150" s="36"/>
      <c r="QQ150" s="36"/>
      <c r="QR150" s="36"/>
      <c r="QS150" s="36"/>
      <c r="QT150" s="36"/>
      <c r="QU150" s="36"/>
      <c r="QV150" s="36"/>
      <c r="QW150" s="36"/>
      <c r="QX150" s="36"/>
      <c r="QY150" s="36"/>
      <c r="QZ150" s="36"/>
      <c r="RA150" s="36"/>
      <c r="RB150" s="36"/>
      <c r="RC150" s="36"/>
      <c r="RD150" s="36"/>
      <c r="RE150" s="36"/>
      <c r="RF150" s="36"/>
      <c r="RG150" s="36"/>
      <c r="RH150" s="36"/>
      <c r="RI150" s="36"/>
      <c r="RJ150" s="36"/>
      <c r="RK150" s="36"/>
      <c r="RL150" s="36"/>
    </row>
    <row r="151" spans="1:480" s="205" customFormat="1" ht="76.5" customHeight="1" x14ac:dyDescent="0.25">
      <c r="A151" s="281" t="s">
        <v>109</v>
      </c>
      <c r="B151" s="281" t="s">
        <v>123</v>
      </c>
      <c r="C151" s="281" t="s">
        <v>21</v>
      </c>
      <c r="D151" s="50" t="s">
        <v>361</v>
      </c>
      <c r="E151" s="50" t="s">
        <v>34</v>
      </c>
      <c r="F151" s="281" t="s">
        <v>35</v>
      </c>
      <c r="G151" s="282">
        <v>1</v>
      </c>
      <c r="H151" s="38">
        <v>45264</v>
      </c>
      <c r="I151" s="212">
        <v>0</v>
      </c>
      <c r="J151" s="212">
        <v>0</v>
      </c>
      <c r="K151" s="144">
        <v>50</v>
      </c>
      <c r="L151" s="144">
        <v>0</v>
      </c>
      <c r="M151" s="144">
        <v>0</v>
      </c>
      <c r="N151" s="203"/>
      <c r="O151" s="203"/>
      <c r="P151" s="203"/>
      <c r="Q151" s="173"/>
      <c r="R151" s="204"/>
      <c r="S151" s="204"/>
      <c r="T151" s="204"/>
      <c r="U151" s="204"/>
      <c r="V151" s="204"/>
      <c r="W151" s="204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/>
      <c r="AH151" s="204"/>
      <c r="AI151" s="204"/>
      <c r="AJ151" s="204"/>
      <c r="AK151" s="204"/>
      <c r="AL151" s="204"/>
      <c r="AM151" s="204"/>
      <c r="AN151" s="204"/>
      <c r="AO151" s="204"/>
      <c r="AP151" s="204"/>
      <c r="AQ151" s="204"/>
      <c r="AR151" s="204"/>
      <c r="AS151" s="204"/>
      <c r="AT151" s="204"/>
      <c r="AU151" s="204"/>
      <c r="AV151" s="204"/>
      <c r="AW151" s="204"/>
      <c r="AX151" s="204"/>
      <c r="AY151" s="204"/>
      <c r="AZ151" s="204"/>
      <c r="BA151" s="204"/>
      <c r="BB151" s="204"/>
      <c r="BC151" s="204"/>
      <c r="BD151" s="204"/>
      <c r="BE151" s="204"/>
      <c r="BF151" s="204"/>
      <c r="BG151" s="204"/>
      <c r="BH151" s="204"/>
      <c r="BI151" s="204"/>
      <c r="BJ151" s="204"/>
      <c r="BK151" s="204"/>
      <c r="BL151" s="204"/>
      <c r="BM151" s="204"/>
      <c r="BN151" s="204"/>
      <c r="BO151" s="204"/>
      <c r="BP151" s="204"/>
      <c r="BQ151" s="204"/>
      <c r="BR151" s="204"/>
      <c r="BS151" s="204"/>
      <c r="BT151" s="204"/>
      <c r="BU151" s="204"/>
      <c r="BV151" s="204"/>
      <c r="BW151" s="204"/>
      <c r="BX151" s="204"/>
      <c r="BY151" s="204"/>
      <c r="BZ151" s="204"/>
      <c r="CA151" s="204"/>
      <c r="CB151" s="204"/>
      <c r="CC151" s="204"/>
      <c r="CD151" s="204"/>
      <c r="CE151" s="204"/>
      <c r="CF151" s="204"/>
      <c r="CG151" s="204"/>
      <c r="CH151" s="204"/>
      <c r="CI151" s="204"/>
      <c r="CJ151" s="204"/>
      <c r="CK151" s="204"/>
      <c r="CL151" s="204"/>
      <c r="CM151" s="204"/>
      <c r="CN151" s="204"/>
      <c r="CO151" s="204"/>
      <c r="CP151" s="204"/>
      <c r="CQ151" s="204"/>
      <c r="CR151" s="204"/>
      <c r="CS151" s="204"/>
      <c r="CT151" s="204"/>
      <c r="CU151" s="204"/>
      <c r="CV151" s="204"/>
      <c r="CW151" s="204"/>
      <c r="CX151" s="204"/>
      <c r="CY151" s="204"/>
      <c r="CZ151" s="204"/>
      <c r="DA151" s="204"/>
      <c r="DB151" s="204"/>
      <c r="DC151" s="204"/>
      <c r="DD151" s="204"/>
      <c r="DE151" s="204"/>
      <c r="DF151" s="204"/>
      <c r="DG151" s="204"/>
      <c r="DH151" s="204"/>
      <c r="DI151" s="204"/>
      <c r="DJ151" s="204"/>
      <c r="DK151" s="204"/>
      <c r="DL151" s="204"/>
      <c r="DM151" s="204"/>
      <c r="DN151" s="204"/>
      <c r="DO151" s="204"/>
      <c r="DP151" s="204"/>
      <c r="DQ151" s="204"/>
      <c r="DR151" s="204"/>
      <c r="DS151" s="204"/>
      <c r="DT151" s="204"/>
      <c r="DU151" s="204"/>
      <c r="DV151" s="204"/>
      <c r="DW151" s="204"/>
      <c r="DX151" s="204"/>
      <c r="DY151" s="204"/>
      <c r="DZ151" s="204"/>
      <c r="EA151" s="204"/>
      <c r="EB151" s="204"/>
      <c r="EC151" s="204"/>
      <c r="ED151" s="204"/>
      <c r="EE151" s="204"/>
      <c r="EF151" s="204"/>
      <c r="EG151" s="204"/>
      <c r="EH151" s="204"/>
      <c r="EI151" s="204"/>
      <c r="EJ151" s="204"/>
      <c r="EK151" s="204"/>
      <c r="EL151" s="204"/>
      <c r="EM151" s="204"/>
      <c r="EN151" s="204"/>
      <c r="EO151" s="204"/>
      <c r="EP151" s="204"/>
      <c r="EQ151" s="204"/>
      <c r="ER151" s="204"/>
      <c r="ES151" s="204"/>
      <c r="ET151" s="204"/>
      <c r="EU151" s="204"/>
      <c r="EV151" s="204"/>
      <c r="EW151" s="204"/>
      <c r="EX151" s="204"/>
      <c r="EY151" s="204"/>
      <c r="EZ151" s="204"/>
      <c r="FA151" s="204"/>
      <c r="FB151" s="204"/>
      <c r="FC151" s="204"/>
      <c r="FD151" s="204"/>
      <c r="FE151" s="204"/>
      <c r="FF151" s="204"/>
      <c r="FG151" s="204"/>
      <c r="FH151" s="204"/>
      <c r="FI151" s="204"/>
      <c r="FJ151" s="204"/>
      <c r="FK151" s="204"/>
      <c r="FL151" s="204"/>
      <c r="FM151" s="204"/>
      <c r="FN151" s="204"/>
      <c r="FO151" s="204"/>
      <c r="FP151" s="204"/>
      <c r="FQ151" s="204"/>
      <c r="FR151" s="204"/>
      <c r="FS151" s="204"/>
      <c r="FT151" s="204"/>
      <c r="FU151" s="204"/>
      <c r="FV151" s="204"/>
      <c r="FW151" s="204"/>
      <c r="FX151" s="204"/>
      <c r="FY151" s="204"/>
      <c r="FZ151" s="204"/>
      <c r="GA151" s="204"/>
      <c r="GB151" s="204"/>
      <c r="GC151" s="204"/>
      <c r="GD151" s="204"/>
      <c r="GE151" s="204"/>
      <c r="GF151" s="204"/>
      <c r="GG151" s="204"/>
      <c r="GH151" s="204"/>
      <c r="GI151" s="204"/>
      <c r="GJ151" s="204"/>
      <c r="GK151" s="204"/>
      <c r="GL151" s="204"/>
      <c r="GM151" s="204"/>
      <c r="GN151" s="204"/>
      <c r="GO151" s="204"/>
      <c r="GP151" s="204"/>
      <c r="GQ151" s="204"/>
      <c r="GR151" s="204"/>
      <c r="GS151" s="204"/>
      <c r="GT151" s="204"/>
      <c r="GU151" s="204"/>
      <c r="GV151" s="204"/>
      <c r="GW151" s="204"/>
      <c r="GX151" s="204"/>
      <c r="GY151" s="204"/>
      <c r="GZ151" s="204"/>
      <c r="HA151" s="204"/>
      <c r="HB151" s="204"/>
      <c r="HC151" s="204"/>
      <c r="HD151" s="204"/>
      <c r="HE151" s="204"/>
      <c r="HF151" s="204"/>
      <c r="HG151" s="204"/>
      <c r="HH151" s="204"/>
      <c r="HI151" s="204"/>
      <c r="HJ151" s="204"/>
      <c r="HK151" s="204"/>
      <c r="HL151" s="204"/>
      <c r="HM151" s="204"/>
      <c r="HN151" s="204"/>
      <c r="HO151" s="204"/>
      <c r="HP151" s="204"/>
      <c r="HQ151" s="204"/>
      <c r="HR151" s="204"/>
      <c r="HS151" s="204"/>
      <c r="HT151" s="204"/>
      <c r="HU151" s="204"/>
      <c r="HV151" s="204"/>
      <c r="HW151" s="204"/>
      <c r="HX151" s="204"/>
      <c r="HY151" s="204"/>
      <c r="HZ151" s="204"/>
      <c r="IA151" s="204"/>
      <c r="IB151" s="204"/>
      <c r="IC151" s="204"/>
      <c r="ID151" s="204"/>
      <c r="IE151" s="204"/>
      <c r="IF151" s="204"/>
      <c r="IG151" s="204"/>
      <c r="IH151" s="204"/>
      <c r="II151" s="204"/>
      <c r="IJ151" s="204"/>
      <c r="IK151" s="204"/>
      <c r="IL151" s="204"/>
      <c r="IM151" s="204"/>
      <c r="IN151" s="204"/>
      <c r="IO151" s="204"/>
      <c r="IP151" s="204"/>
      <c r="IQ151" s="204"/>
      <c r="IR151" s="204"/>
      <c r="IS151" s="204"/>
      <c r="IT151" s="204"/>
      <c r="IU151" s="204"/>
      <c r="IV151" s="204"/>
      <c r="IW151" s="204"/>
      <c r="IX151" s="204"/>
      <c r="IY151" s="204"/>
      <c r="IZ151" s="204"/>
      <c r="JA151" s="204"/>
      <c r="JB151" s="204"/>
      <c r="JC151" s="204"/>
      <c r="JD151" s="204"/>
      <c r="JE151" s="204"/>
      <c r="JF151" s="204"/>
      <c r="JG151" s="204"/>
      <c r="JH151" s="204"/>
      <c r="JI151" s="204"/>
      <c r="JJ151" s="204"/>
      <c r="JK151" s="204"/>
      <c r="JL151" s="204"/>
      <c r="JM151" s="204"/>
      <c r="JN151" s="204"/>
      <c r="JO151" s="204"/>
      <c r="JP151" s="204"/>
      <c r="JQ151" s="204"/>
      <c r="JR151" s="204"/>
      <c r="JS151" s="204"/>
      <c r="JT151" s="204"/>
      <c r="JU151" s="204"/>
      <c r="JV151" s="204"/>
      <c r="JW151" s="204"/>
      <c r="JX151" s="204"/>
      <c r="JY151" s="204"/>
      <c r="JZ151" s="204"/>
      <c r="KA151" s="204"/>
      <c r="KB151" s="204"/>
      <c r="KC151" s="204"/>
      <c r="KD151" s="204"/>
      <c r="KE151" s="204"/>
      <c r="KF151" s="204"/>
      <c r="KG151" s="204"/>
      <c r="KH151" s="204"/>
      <c r="KI151" s="204"/>
      <c r="KJ151" s="204"/>
      <c r="KK151" s="204"/>
      <c r="KL151" s="204"/>
      <c r="KM151" s="204"/>
      <c r="KN151" s="204"/>
      <c r="KO151" s="204"/>
      <c r="KP151" s="204"/>
      <c r="KQ151" s="204"/>
      <c r="KR151" s="204"/>
      <c r="KS151" s="204"/>
      <c r="KT151" s="204"/>
      <c r="KU151" s="204"/>
      <c r="KV151" s="204"/>
      <c r="KW151" s="204"/>
      <c r="KX151" s="204"/>
      <c r="KY151" s="204"/>
      <c r="KZ151" s="204"/>
      <c r="LA151" s="204"/>
      <c r="LB151" s="204"/>
      <c r="LC151" s="204"/>
      <c r="LD151" s="204"/>
      <c r="LE151" s="204"/>
      <c r="LF151" s="204"/>
      <c r="LG151" s="204"/>
      <c r="LH151" s="204"/>
      <c r="LI151" s="204"/>
      <c r="LJ151" s="204"/>
      <c r="LK151" s="204"/>
      <c r="LL151" s="204"/>
      <c r="LM151" s="204"/>
      <c r="LN151" s="204"/>
      <c r="LO151" s="204"/>
      <c r="LP151" s="204"/>
      <c r="LQ151" s="204"/>
      <c r="LR151" s="204"/>
      <c r="LS151" s="204"/>
      <c r="LT151" s="204"/>
      <c r="LU151" s="204"/>
      <c r="LV151" s="204"/>
      <c r="LW151" s="204"/>
      <c r="LX151" s="204"/>
      <c r="LY151" s="204"/>
      <c r="LZ151" s="204"/>
      <c r="MA151" s="204"/>
      <c r="MB151" s="204"/>
      <c r="MC151" s="204"/>
      <c r="MD151" s="204"/>
      <c r="ME151" s="204"/>
      <c r="MF151" s="204"/>
      <c r="MG151" s="204"/>
      <c r="MH151" s="204"/>
      <c r="MI151" s="204"/>
      <c r="MJ151" s="204"/>
      <c r="MK151" s="204"/>
      <c r="ML151" s="204"/>
      <c r="MM151" s="204"/>
      <c r="MN151" s="204"/>
      <c r="MO151" s="204"/>
      <c r="MP151" s="204"/>
      <c r="MQ151" s="204"/>
      <c r="MR151" s="204"/>
      <c r="MS151" s="204"/>
      <c r="MT151" s="204"/>
      <c r="MU151" s="204"/>
      <c r="MV151" s="204"/>
      <c r="MW151" s="204"/>
      <c r="MX151" s="204"/>
      <c r="MY151" s="204"/>
      <c r="MZ151" s="204"/>
      <c r="NA151" s="204"/>
      <c r="NB151" s="204"/>
      <c r="NC151" s="204"/>
      <c r="ND151" s="204"/>
      <c r="NE151" s="204"/>
      <c r="NF151" s="204"/>
      <c r="NG151" s="204"/>
      <c r="NH151" s="204"/>
      <c r="NI151" s="204"/>
      <c r="NJ151" s="204"/>
      <c r="NK151" s="204"/>
      <c r="NL151" s="204"/>
      <c r="NM151" s="204"/>
      <c r="NN151" s="204"/>
      <c r="NO151" s="204"/>
      <c r="NP151" s="204"/>
      <c r="NQ151" s="204"/>
      <c r="NR151" s="204"/>
      <c r="NS151" s="204"/>
      <c r="NT151" s="204"/>
      <c r="NU151" s="204"/>
      <c r="NV151" s="204"/>
      <c r="NW151" s="204"/>
      <c r="NX151" s="204"/>
      <c r="NY151" s="204"/>
      <c r="NZ151" s="204"/>
      <c r="OA151" s="204"/>
      <c r="OB151" s="204"/>
      <c r="OC151" s="204"/>
      <c r="OD151" s="204"/>
      <c r="OE151" s="204"/>
      <c r="OF151" s="204"/>
      <c r="OG151" s="204"/>
      <c r="OH151" s="204"/>
      <c r="OI151" s="204"/>
      <c r="OJ151" s="204"/>
      <c r="OK151" s="204"/>
      <c r="OL151" s="204"/>
      <c r="OM151" s="204"/>
      <c r="ON151" s="204"/>
      <c r="OO151" s="204"/>
      <c r="OP151" s="204"/>
      <c r="OQ151" s="204"/>
      <c r="OR151" s="204"/>
      <c r="OS151" s="204"/>
      <c r="OT151" s="204"/>
      <c r="OU151" s="204"/>
      <c r="OV151" s="204"/>
      <c r="OW151" s="204"/>
      <c r="OX151" s="204"/>
      <c r="OY151" s="204"/>
      <c r="OZ151" s="204"/>
      <c r="PA151" s="204"/>
      <c r="PB151" s="204"/>
      <c r="PC151" s="204"/>
      <c r="PD151" s="204"/>
      <c r="PE151" s="204"/>
      <c r="PF151" s="204"/>
      <c r="PG151" s="204"/>
      <c r="PH151" s="204"/>
      <c r="PI151" s="204"/>
      <c r="PJ151" s="204"/>
      <c r="PK151" s="204"/>
      <c r="PL151" s="204"/>
      <c r="PM151" s="204"/>
      <c r="PN151" s="204"/>
      <c r="PO151" s="204"/>
      <c r="PP151" s="204"/>
      <c r="PQ151" s="204"/>
      <c r="PR151" s="204"/>
      <c r="PS151" s="204"/>
      <c r="PT151" s="204"/>
      <c r="PU151" s="204"/>
      <c r="PV151" s="204"/>
      <c r="PW151" s="204"/>
      <c r="PX151" s="204"/>
      <c r="PY151" s="204"/>
      <c r="PZ151" s="204"/>
      <c r="QA151" s="204"/>
      <c r="QB151" s="204"/>
      <c r="QC151" s="204"/>
      <c r="QD151" s="204"/>
      <c r="QE151" s="204"/>
      <c r="QF151" s="204"/>
      <c r="QG151" s="204"/>
      <c r="QH151" s="204"/>
      <c r="QI151" s="204"/>
      <c r="QJ151" s="204"/>
      <c r="QK151" s="204"/>
      <c r="QL151" s="204"/>
      <c r="QM151" s="204"/>
      <c r="QN151" s="204"/>
      <c r="QO151" s="204"/>
      <c r="QP151" s="204"/>
      <c r="QQ151" s="204"/>
      <c r="QR151" s="204"/>
      <c r="QS151" s="204"/>
      <c r="QT151" s="204"/>
      <c r="QU151" s="204"/>
      <c r="QV151" s="204"/>
      <c r="QW151" s="204"/>
      <c r="QX151" s="204"/>
      <c r="QY151" s="204"/>
      <c r="QZ151" s="204"/>
      <c r="RA151" s="204"/>
      <c r="RB151" s="204"/>
      <c r="RC151" s="204"/>
      <c r="RD151" s="204"/>
      <c r="RE151" s="204"/>
      <c r="RF151" s="204"/>
      <c r="RG151" s="204"/>
      <c r="RH151" s="204"/>
      <c r="RI151" s="204"/>
      <c r="RJ151" s="204"/>
      <c r="RK151" s="204"/>
      <c r="RL151" s="204"/>
    </row>
    <row r="152" spans="1:480" s="37" customFormat="1" ht="152.25" customHeight="1" x14ac:dyDescent="0.25">
      <c r="A152" s="44" t="s">
        <v>109</v>
      </c>
      <c r="B152" s="44" t="s">
        <v>123</v>
      </c>
      <c r="C152" s="44" t="s">
        <v>21</v>
      </c>
      <c r="D152" s="43" t="s">
        <v>176</v>
      </c>
      <c r="E152" s="43" t="s">
        <v>34</v>
      </c>
      <c r="F152" s="44" t="s">
        <v>35</v>
      </c>
      <c r="G152" s="49">
        <v>3</v>
      </c>
      <c r="H152" s="48">
        <v>45017</v>
      </c>
      <c r="I152" s="45">
        <v>0</v>
      </c>
      <c r="J152" s="45">
        <v>0</v>
      </c>
      <c r="K152" s="34">
        <v>450</v>
      </c>
      <c r="L152" s="42">
        <v>0</v>
      </c>
      <c r="M152" s="42">
        <v>0</v>
      </c>
      <c r="N152" s="83" t="s">
        <v>175</v>
      </c>
      <c r="O152" s="83"/>
      <c r="P152" s="83"/>
      <c r="Q152" s="164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  <c r="AG152" s="36"/>
      <c r="AH152" s="36"/>
      <c r="AI152" s="36"/>
      <c r="AJ152" s="36"/>
      <c r="AK152" s="36"/>
      <c r="AL152" s="36"/>
      <c r="AM152" s="36"/>
      <c r="AN152" s="36"/>
      <c r="AO152" s="36"/>
      <c r="AP152" s="36"/>
      <c r="AQ152" s="36"/>
      <c r="AR152" s="36"/>
      <c r="AS152" s="36"/>
      <c r="AT152" s="36"/>
      <c r="AU152" s="36"/>
      <c r="AV152" s="36"/>
      <c r="AW152" s="36"/>
      <c r="AX152" s="36"/>
      <c r="AY152" s="36"/>
      <c r="AZ152" s="36"/>
      <c r="BA152" s="36"/>
      <c r="BB152" s="36"/>
      <c r="BC152" s="36"/>
      <c r="BD152" s="36"/>
      <c r="BE152" s="36"/>
      <c r="BF152" s="36"/>
      <c r="BG152" s="36"/>
      <c r="BH152" s="36"/>
      <c r="BI152" s="36"/>
      <c r="BJ152" s="36"/>
      <c r="BK152" s="36"/>
      <c r="BL152" s="36"/>
      <c r="BM152" s="36"/>
      <c r="BN152" s="36"/>
      <c r="BO152" s="36"/>
      <c r="BP152" s="36"/>
      <c r="BQ152" s="36"/>
      <c r="BR152" s="36"/>
      <c r="BS152" s="36"/>
      <c r="BT152" s="36"/>
      <c r="BU152" s="36"/>
      <c r="BV152" s="36"/>
      <c r="BW152" s="36"/>
      <c r="BX152" s="36"/>
      <c r="BY152" s="36"/>
      <c r="BZ152" s="36"/>
      <c r="CA152" s="36"/>
      <c r="CB152" s="36"/>
      <c r="CC152" s="36"/>
      <c r="CD152" s="36"/>
      <c r="CE152" s="36"/>
      <c r="CF152" s="36"/>
      <c r="CG152" s="36"/>
      <c r="CH152" s="36"/>
      <c r="CI152" s="36"/>
      <c r="CJ152" s="36"/>
      <c r="CK152" s="36"/>
      <c r="CL152" s="36"/>
      <c r="CM152" s="36"/>
      <c r="CN152" s="36"/>
      <c r="CO152" s="36"/>
      <c r="CP152" s="36"/>
      <c r="CQ152" s="36"/>
      <c r="CR152" s="36"/>
      <c r="CS152" s="36"/>
      <c r="CT152" s="36"/>
      <c r="CU152" s="36"/>
      <c r="CV152" s="36"/>
      <c r="CW152" s="36"/>
      <c r="CX152" s="36"/>
      <c r="CY152" s="36"/>
      <c r="CZ152" s="36"/>
      <c r="DA152" s="36"/>
      <c r="DB152" s="36"/>
      <c r="DC152" s="36"/>
      <c r="DD152" s="36"/>
      <c r="DE152" s="36"/>
      <c r="DF152" s="36"/>
      <c r="DG152" s="36"/>
      <c r="DH152" s="36"/>
      <c r="DI152" s="36"/>
      <c r="DJ152" s="36"/>
      <c r="DK152" s="36"/>
      <c r="DL152" s="36"/>
      <c r="DM152" s="36"/>
      <c r="DN152" s="36"/>
      <c r="DO152" s="36"/>
      <c r="DP152" s="36"/>
      <c r="DQ152" s="36"/>
      <c r="DR152" s="36"/>
      <c r="DS152" s="36"/>
      <c r="DT152" s="36"/>
      <c r="DU152" s="36"/>
      <c r="DV152" s="36"/>
      <c r="DW152" s="36"/>
      <c r="DX152" s="36"/>
      <c r="DY152" s="36"/>
      <c r="DZ152" s="36"/>
      <c r="EA152" s="36"/>
      <c r="EB152" s="36"/>
      <c r="EC152" s="36"/>
      <c r="ED152" s="36"/>
      <c r="EE152" s="36"/>
      <c r="EF152" s="36"/>
      <c r="EG152" s="36"/>
      <c r="EH152" s="36"/>
      <c r="EI152" s="36"/>
      <c r="EJ152" s="36"/>
      <c r="EK152" s="36"/>
      <c r="EL152" s="36"/>
      <c r="EM152" s="36"/>
      <c r="EN152" s="36"/>
      <c r="EO152" s="36"/>
      <c r="EP152" s="36"/>
      <c r="EQ152" s="36"/>
      <c r="ER152" s="36"/>
      <c r="ES152" s="36"/>
      <c r="ET152" s="36"/>
      <c r="EU152" s="36"/>
      <c r="EV152" s="36"/>
      <c r="EW152" s="36"/>
      <c r="EX152" s="36"/>
      <c r="EY152" s="36"/>
      <c r="EZ152" s="36"/>
      <c r="FA152" s="36"/>
      <c r="FB152" s="36"/>
      <c r="FC152" s="36"/>
      <c r="FD152" s="36"/>
      <c r="FE152" s="36"/>
      <c r="FF152" s="36"/>
      <c r="FG152" s="36"/>
      <c r="FH152" s="36"/>
      <c r="FI152" s="36"/>
      <c r="FJ152" s="36"/>
      <c r="FK152" s="36"/>
      <c r="FL152" s="36"/>
      <c r="FM152" s="36"/>
      <c r="FN152" s="36"/>
      <c r="FO152" s="36"/>
      <c r="FP152" s="36"/>
      <c r="FQ152" s="36"/>
      <c r="FR152" s="36"/>
      <c r="FS152" s="36"/>
      <c r="FT152" s="36"/>
      <c r="FU152" s="36"/>
      <c r="FV152" s="36"/>
      <c r="FW152" s="36"/>
      <c r="FX152" s="36"/>
      <c r="FY152" s="36"/>
      <c r="FZ152" s="36"/>
      <c r="GA152" s="36"/>
      <c r="GB152" s="36"/>
      <c r="GC152" s="36"/>
      <c r="GD152" s="36"/>
      <c r="GE152" s="36"/>
      <c r="GF152" s="36"/>
      <c r="GG152" s="36"/>
      <c r="GH152" s="36"/>
      <c r="GI152" s="36"/>
      <c r="GJ152" s="36"/>
      <c r="GK152" s="36"/>
      <c r="GL152" s="36"/>
      <c r="GM152" s="36"/>
      <c r="GN152" s="36"/>
      <c r="GO152" s="36"/>
      <c r="GP152" s="36"/>
      <c r="GQ152" s="36"/>
      <c r="GR152" s="36"/>
      <c r="GS152" s="36"/>
      <c r="GT152" s="36"/>
      <c r="GU152" s="36"/>
      <c r="GV152" s="36"/>
      <c r="GW152" s="36"/>
      <c r="GX152" s="36"/>
      <c r="GY152" s="36"/>
      <c r="GZ152" s="36"/>
      <c r="HA152" s="36"/>
      <c r="HB152" s="36"/>
      <c r="HC152" s="36"/>
      <c r="HD152" s="36"/>
      <c r="HE152" s="36"/>
      <c r="HF152" s="36"/>
      <c r="HG152" s="36"/>
      <c r="HH152" s="36"/>
      <c r="HI152" s="36"/>
      <c r="HJ152" s="36"/>
      <c r="HK152" s="36"/>
      <c r="HL152" s="36"/>
      <c r="HM152" s="36"/>
      <c r="HN152" s="36"/>
      <c r="HO152" s="36"/>
      <c r="HP152" s="36"/>
      <c r="HQ152" s="36"/>
      <c r="HR152" s="36"/>
      <c r="HS152" s="36"/>
      <c r="HT152" s="36"/>
      <c r="HU152" s="36"/>
      <c r="HV152" s="36"/>
      <c r="HW152" s="36"/>
      <c r="HX152" s="36"/>
      <c r="HY152" s="36"/>
      <c r="HZ152" s="36"/>
      <c r="IA152" s="36"/>
      <c r="IB152" s="36"/>
      <c r="IC152" s="36"/>
      <c r="ID152" s="36"/>
      <c r="IE152" s="36"/>
      <c r="IF152" s="36"/>
      <c r="IG152" s="36"/>
      <c r="IH152" s="36"/>
      <c r="II152" s="36"/>
      <c r="IJ152" s="36"/>
      <c r="IK152" s="36"/>
      <c r="IL152" s="36"/>
      <c r="IM152" s="36"/>
      <c r="IN152" s="36"/>
      <c r="IO152" s="36"/>
      <c r="IP152" s="36"/>
      <c r="IQ152" s="36"/>
      <c r="IR152" s="36"/>
      <c r="IS152" s="36"/>
      <c r="IT152" s="36"/>
      <c r="IU152" s="36"/>
      <c r="IV152" s="36"/>
      <c r="IW152" s="36"/>
      <c r="IX152" s="36"/>
      <c r="IY152" s="36"/>
      <c r="IZ152" s="36"/>
      <c r="JA152" s="36"/>
      <c r="JB152" s="36"/>
      <c r="JC152" s="36"/>
      <c r="JD152" s="36"/>
      <c r="JE152" s="36"/>
      <c r="JF152" s="36"/>
      <c r="JG152" s="36"/>
      <c r="JH152" s="36"/>
      <c r="JI152" s="36"/>
      <c r="JJ152" s="36"/>
      <c r="JK152" s="36"/>
      <c r="JL152" s="36"/>
      <c r="JM152" s="36"/>
      <c r="JN152" s="36"/>
      <c r="JO152" s="36"/>
      <c r="JP152" s="36"/>
      <c r="JQ152" s="36"/>
      <c r="JR152" s="36"/>
      <c r="JS152" s="36"/>
      <c r="JT152" s="36"/>
      <c r="JU152" s="36"/>
      <c r="JV152" s="36"/>
      <c r="JW152" s="36"/>
      <c r="JX152" s="36"/>
      <c r="JY152" s="36"/>
      <c r="JZ152" s="36"/>
      <c r="KA152" s="36"/>
      <c r="KB152" s="36"/>
      <c r="KC152" s="36"/>
      <c r="KD152" s="36"/>
      <c r="KE152" s="36"/>
      <c r="KF152" s="36"/>
      <c r="KG152" s="36"/>
      <c r="KH152" s="36"/>
      <c r="KI152" s="36"/>
      <c r="KJ152" s="36"/>
      <c r="KK152" s="36"/>
      <c r="KL152" s="36"/>
      <c r="KM152" s="36"/>
      <c r="KN152" s="36"/>
      <c r="KO152" s="36"/>
      <c r="KP152" s="36"/>
      <c r="KQ152" s="36"/>
      <c r="KR152" s="36"/>
      <c r="KS152" s="36"/>
      <c r="KT152" s="36"/>
      <c r="KU152" s="36"/>
      <c r="KV152" s="36"/>
      <c r="KW152" s="36"/>
      <c r="KX152" s="36"/>
      <c r="KY152" s="36"/>
      <c r="KZ152" s="36"/>
      <c r="LA152" s="36"/>
      <c r="LB152" s="36"/>
      <c r="LC152" s="36"/>
      <c r="LD152" s="36"/>
      <c r="LE152" s="36"/>
      <c r="LF152" s="36"/>
      <c r="LG152" s="36"/>
      <c r="LH152" s="36"/>
      <c r="LI152" s="36"/>
      <c r="LJ152" s="36"/>
      <c r="LK152" s="36"/>
      <c r="LL152" s="36"/>
      <c r="LM152" s="36"/>
      <c r="LN152" s="36"/>
      <c r="LO152" s="36"/>
      <c r="LP152" s="36"/>
      <c r="LQ152" s="36"/>
      <c r="LR152" s="36"/>
      <c r="LS152" s="36"/>
      <c r="LT152" s="36"/>
      <c r="LU152" s="36"/>
      <c r="LV152" s="36"/>
      <c r="LW152" s="36"/>
      <c r="LX152" s="36"/>
      <c r="LY152" s="36"/>
      <c r="LZ152" s="36"/>
      <c r="MA152" s="36"/>
      <c r="MB152" s="36"/>
      <c r="MC152" s="36"/>
      <c r="MD152" s="36"/>
      <c r="ME152" s="36"/>
      <c r="MF152" s="36"/>
      <c r="MG152" s="36"/>
      <c r="MH152" s="36"/>
      <c r="MI152" s="36"/>
      <c r="MJ152" s="36"/>
      <c r="MK152" s="36"/>
      <c r="ML152" s="36"/>
      <c r="MM152" s="36"/>
      <c r="MN152" s="36"/>
      <c r="MO152" s="36"/>
      <c r="MP152" s="36"/>
      <c r="MQ152" s="36"/>
      <c r="MR152" s="36"/>
      <c r="MS152" s="36"/>
      <c r="MT152" s="36"/>
      <c r="MU152" s="36"/>
      <c r="MV152" s="36"/>
      <c r="MW152" s="36"/>
      <c r="MX152" s="36"/>
      <c r="MY152" s="36"/>
      <c r="MZ152" s="36"/>
      <c r="NA152" s="36"/>
      <c r="NB152" s="36"/>
      <c r="NC152" s="36"/>
      <c r="ND152" s="36"/>
      <c r="NE152" s="36"/>
      <c r="NF152" s="36"/>
      <c r="NG152" s="36"/>
      <c r="NH152" s="36"/>
      <c r="NI152" s="36"/>
      <c r="NJ152" s="36"/>
      <c r="NK152" s="36"/>
      <c r="NL152" s="36"/>
      <c r="NM152" s="36"/>
      <c r="NN152" s="36"/>
      <c r="NO152" s="36"/>
      <c r="NP152" s="36"/>
      <c r="NQ152" s="36"/>
      <c r="NR152" s="36"/>
      <c r="NS152" s="36"/>
      <c r="NT152" s="36"/>
      <c r="NU152" s="36"/>
      <c r="NV152" s="36"/>
      <c r="NW152" s="36"/>
      <c r="NX152" s="36"/>
      <c r="NY152" s="36"/>
      <c r="NZ152" s="36"/>
      <c r="OA152" s="36"/>
      <c r="OB152" s="36"/>
      <c r="OC152" s="36"/>
      <c r="OD152" s="36"/>
      <c r="OE152" s="36"/>
      <c r="OF152" s="36"/>
      <c r="OG152" s="36"/>
      <c r="OH152" s="36"/>
      <c r="OI152" s="36"/>
      <c r="OJ152" s="36"/>
      <c r="OK152" s="36"/>
      <c r="OL152" s="36"/>
      <c r="OM152" s="36"/>
      <c r="ON152" s="36"/>
      <c r="OO152" s="36"/>
      <c r="OP152" s="36"/>
      <c r="OQ152" s="36"/>
      <c r="OR152" s="36"/>
      <c r="OS152" s="36"/>
      <c r="OT152" s="36"/>
      <c r="OU152" s="36"/>
      <c r="OV152" s="36"/>
      <c r="OW152" s="36"/>
      <c r="OX152" s="36"/>
      <c r="OY152" s="36"/>
      <c r="OZ152" s="36"/>
      <c r="PA152" s="36"/>
      <c r="PB152" s="36"/>
      <c r="PC152" s="36"/>
      <c r="PD152" s="36"/>
      <c r="PE152" s="36"/>
      <c r="PF152" s="36"/>
      <c r="PG152" s="36"/>
      <c r="PH152" s="36"/>
      <c r="PI152" s="36"/>
      <c r="PJ152" s="36"/>
      <c r="PK152" s="36"/>
      <c r="PL152" s="36"/>
      <c r="PM152" s="36"/>
      <c r="PN152" s="36"/>
      <c r="PO152" s="36"/>
      <c r="PP152" s="36"/>
      <c r="PQ152" s="36"/>
      <c r="PR152" s="36"/>
      <c r="PS152" s="36"/>
      <c r="PT152" s="36"/>
      <c r="PU152" s="36"/>
      <c r="PV152" s="36"/>
      <c r="PW152" s="36"/>
      <c r="PX152" s="36"/>
      <c r="PY152" s="36"/>
      <c r="PZ152" s="36"/>
      <c r="QA152" s="36"/>
      <c r="QB152" s="36"/>
      <c r="QC152" s="36"/>
      <c r="QD152" s="36"/>
      <c r="QE152" s="36"/>
      <c r="QF152" s="36"/>
      <c r="QG152" s="36"/>
      <c r="QH152" s="36"/>
      <c r="QI152" s="36"/>
      <c r="QJ152" s="36"/>
      <c r="QK152" s="36"/>
      <c r="QL152" s="36"/>
      <c r="QM152" s="36"/>
      <c r="QN152" s="36"/>
      <c r="QO152" s="36"/>
      <c r="QP152" s="36"/>
      <c r="QQ152" s="36"/>
      <c r="QR152" s="36"/>
      <c r="QS152" s="36"/>
      <c r="QT152" s="36"/>
      <c r="QU152" s="36"/>
      <c r="QV152" s="36"/>
      <c r="QW152" s="36"/>
      <c r="QX152" s="36"/>
      <c r="QY152" s="36"/>
      <c r="QZ152" s="36"/>
      <c r="RA152" s="36"/>
      <c r="RB152" s="36"/>
      <c r="RC152" s="36"/>
      <c r="RD152" s="36"/>
      <c r="RE152" s="36"/>
      <c r="RF152" s="36"/>
      <c r="RG152" s="36"/>
      <c r="RH152" s="36"/>
      <c r="RI152" s="36"/>
      <c r="RJ152" s="36"/>
      <c r="RK152" s="36"/>
      <c r="RL152" s="36"/>
    </row>
    <row r="153" spans="1:480" s="37" customFormat="1" ht="174" customHeight="1" x14ac:dyDescent="0.25">
      <c r="A153" s="44" t="s">
        <v>109</v>
      </c>
      <c r="B153" s="44" t="s">
        <v>123</v>
      </c>
      <c r="C153" s="44" t="s">
        <v>21</v>
      </c>
      <c r="D153" s="43" t="s">
        <v>177</v>
      </c>
      <c r="E153" s="43" t="s">
        <v>34</v>
      </c>
      <c r="F153" s="44" t="s">
        <v>35</v>
      </c>
      <c r="G153" s="49">
        <v>1</v>
      </c>
      <c r="H153" s="48">
        <v>45017</v>
      </c>
      <c r="I153" s="45">
        <v>0</v>
      </c>
      <c r="J153" s="45">
        <v>0</v>
      </c>
      <c r="K153" s="34">
        <v>600</v>
      </c>
      <c r="L153" s="42">
        <v>0</v>
      </c>
      <c r="M153" s="42">
        <v>0</v>
      </c>
      <c r="N153" s="83"/>
      <c r="O153" s="83"/>
      <c r="P153" s="83"/>
      <c r="Q153" s="163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/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/>
      <c r="AV153" s="36"/>
      <c r="AW153" s="36"/>
      <c r="AX153" s="36"/>
      <c r="AY153" s="36"/>
      <c r="AZ153" s="36"/>
      <c r="BA153" s="36"/>
      <c r="BB153" s="36"/>
      <c r="BC153" s="36"/>
      <c r="BD153" s="36"/>
      <c r="BE153" s="36"/>
      <c r="BF153" s="36"/>
      <c r="BG153" s="36"/>
      <c r="BH153" s="36"/>
      <c r="BI153" s="36"/>
      <c r="BJ153" s="36"/>
      <c r="BK153" s="36"/>
      <c r="BL153" s="36"/>
      <c r="BM153" s="36"/>
      <c r="BN153" s="36"/>
      <c r="BO153" s="36"/>
      <c r="BP153" s="36"/>
      <c r="BQ153" s="36"/>
      <c r="BR153" s="36"/>
      <c r="BS153" s="36"/>
      <c r="BT153" s="36"/>
      <c r="BU153" s="36"/>
      <c r="BV153" s="36"/>
      <c r="BW153" s="36"/>
      <c r="BX153" s="36"/>
      <c r="BY153" s="36"/>
      <c r="BZ153" s="36"/>
      <c r="CA153" s="36"/>
      <c r="CB153" s="36"/>
      <c r="CC153" s="36"/>
      <c r="CD153" s="36"/>
      <c r="CE153" s="36"/>
      <c r="CF153" s="36"/>
      <c r="CG153" s="36"/>
      <c r="CH153" s="36"/>
      <c r="CI153" s="36"/>
      <c r="CJ153" s="36"/>
      <c r="CK153" s="36"/>
      <c r="CL153" s="36"/>
      <c r="CM153" s="36"/>
      <c r="CN153" s="36"/>
      <c r="CO153" s="36"/>
      <c r="CP153" s="36"/>
      <c r="CQ153" s="36"/>
      <c r="CR153" s="36"/>
      <c r="CS153" s="36"/>
      <c r="CT153" s="36"/>
      <c r="CU153" s="36"/>
      <c r="CV153" s="36"/>
      <c r="CW153" s="36"/>
      <c r="CX153" s="36"/>
      <c r="CY153" s="36"/>
      <c r="CZ153" s="36"/>
      <c r="DA153" s="36"/>
      <c r="DB153" s="36"/>
      <c r="DC153" s="36"/>
      <c r="DD153" s="36"/>
      <c r="DE153" s="36"/>
      <c r="DF153" s="36"/>
      <c r="DG153" s="36"/>
      <c r="DH153" s="36"/>
      <c r="DI153" s="36"/>
      <c r="DJ153" s="36"/>
      <c r="DK153" s="36"/>
      <c r="DL153" s="36"/>
      <c r="DM153" s="36"/>
      <c r="DN153" s="36"/>
      <c r="DO153" s="36"/>
      <c r="DP153" s="36"/>
      <c r="DQ153" s="36"/>
      <c r="DR153" s="36"/>
      <c r="DS153" s="36"/>
      <c r="DT153" s="36"/>
      <c r="DU153" s="36"/>
      <c r="DV153" s="36"/>
      <c r="DW153" s="36"/>
      <c r="DX153" s="36"/>
      <c r="DY153" s="36"/>
      <c r="DZ153" s="36"/>
      <c r="EA153" s="36"/>
      <c r="EB153" s="36"/>
      <c r="EC153" s="36"/>
      <c r="ED153" s="36"/>
      <c r="EE153" s="36"/>
      <c r="EF153" s="36"/>
      <c r="EG153" s="36"/>
      <c r="EH153" s="36"/>
      <c r="EI153" s="36"/>
      <c r="EJ153" s="36"/>
      <c r="EK153" s="36"/>
      <c r="EL153" s="36"/>
      <c r="EM153" s="36"/>
      <c r="EN153" s="36"/>
      <c r="EO153" s="36"/>
      <c r="EP153" s="36"/>
      <c r="EQ153" s="36"/>
      <c r="ER153" s="36"/>
      <c r="ES153" s="36"/>
      <c r="ET153" s="36"/>
      <c r="EU153" s="36"/>
      <c r="EV153" s="36"/>
      <c r="EW153" s="36"/>
      <c r="EX153" s="36"/>
      <c r="EY153" s="36"/>
      <c r="EZ153" s="36"/>
      <c r="FA153" s="36"/>
      <c r="FB153" s="36"/>
      <c r="FC153" s="36"/>
      <c r="FD153" s="36"/>
      <c r="FE153" s="36"/>
      <c r="FF153" s="36"/>
      <c r="FG153" s="36"/>
      <c r="FH153" s="36"/>
      <c r="FI153" s="36"/>
      <c r="FJ153" s="36"/>
      <c r="FK153" s="36"/>
      <c r="FL153" s="36"/>
      <c r="FM153" s="36"/>
      <c r="FN153" s="36"/>
      <c r="FO153" s="36"/>
      <c r="FP153" s="36"/>
      <c r="FQ153" s="36"/>
      <c r="FR153" s="36"/>
      <c r="FS153" s="36"/>
      <c r="FT153" s="36"/>
      <c r="FU153" s="36"/>
      <c r="FV153" s="36"/>
      <c r="FW153" s="36"/>
      <c r="FX153" s="36"/>
      <c r="FY153" s="36"/>
      <c r="FZ153" s="36"/>
      <c r="GA153" s="36"/>
      <c r="GB153" s="36"/>
      <c r="GC153" s="36"/>
      <c r="GD153" s="36"/>
      <c r="GE153" s="36"/>
      <c r="GF153" s="36"/>
      <c r="GG153" s="36"/>
      <c r="GH153" s="36"/>
      <c r="GI153" s="36"/>
      <c r="GJ153" s="36"/>
      <c r="GK153" s="36"/>
      <c r="GL153" s="36"/>
      <c r="GM153" s="36"/>
      <c r="GN153" s="36"/>
      <c r="GO153" s="36"/>
      <c r="GP153" s="36"/>
      <c r="GQ153" s="36"/>
      <c r="GR153" s="36"/>
      <c r="GS153" s="36"/>
      <c r="GT153" s="36"/>
      <c r="GU153" s="36"/>
      <c r="GV153" s="36"/>
      <c r="GW153" s="36"/>
      <c r="GX153" s="36"/>
      <c r="GY153" s="36"/>
      <c r="GZ153" s="36"/>
      <c r="HA153" s="36"/>
      <c r="HB153" s="36"/>
      <c r="HC153" s="36"/>
      <c r="HD153" s="36"/>
      <c r="HE153" s="36"/>
      <c r="HF153" s="36"/>
      <c r="HG153" s="36"/>
      <c r="HH153" s="36"/>
      <c r="HI153" s="36"/>
      <c r="HJ153" s="36"/>
      <c r="HK153" s="36"/>
      <c r="HL153" s="36"/>
      <c r="HM153" s="36"/>
      <c r="HN153" s="36"/>
      <c r="HO153" s="36"/>
      <c r="HP153" s="36"/>
      <c r="HQ153" s="36"/>
      <c r="HR153" s="36"/>
      <c r="HS153" s="36"/>
      <c r="HT153" s="36"/>
      <c r="HU153" s="36"/>
      <c r="HV153" s="36"/>
      <c r="HW153" s="36"/>
      <c r="HX153" s="36"/>
      <c r="HY153" s="36"/>
      <c r="HZ153" s="36"/>
      <c r="IA153" s="36"/>
      <c r="IB153" s="36"/>
      <c r="IC153" s="36"/>
      <c r="ID153" s="36"/>
      <c r="IE153" s="36"/>
      <c r="IF153" s="36"/>
      <c r="IG153" s="36"/>
      <c r="IH153" s="36"/>
      <c r="II153" s="36"/>
      <c r="IJ153" s="36"/>
      <c r="IK153" s="36"/>
      <c r="IL153" s="36"/>
      <c r="IM153" s="36"/>
      <c r="IN153" s="36"/>
      <c r="IO153" s="36"/>
      <c r="IP153" s="36"/>
      <c r="IQ153" s="36"/>
      <c r="IR153" s="36"/>
      <c r="IS153" s="36"/>
      <c r="IT153" s="36"/>
      <c r="IU153" s="36"/>
      <c r="IV153" s="36"/>
      <c r="IW153" s="36"/>
      <c r="IX153" s="36"/>
      <c r="IY153" s="36"/>
      <c r="IZ153" s="36"/>
      <c r="JA153" s="36"/>
      <c r="JB153" s="36"/>
      <c r="JC153" s="36"/>
      <c r="JD153" s="36"/>
      <c r="JE153" s="36"/>
      <c r="JF153" s="36"/>
      <c r="JG153" s="36"/>
      <c r="JH153" s="36"/>
      <c r="JI153" s="36"/>
      <c r="JJ153" s="36"/>
      <c r="JK153" s="36"/>
      <c r="JL153" s="36"/>
      <c r="JM153" s="36"/>
      <c r="JN153" s="36"/>
      <c r="JO153" s="36"/>
      <c r="JP153" s="36"/>
      <c r="JQ153" s="36"/>
      <c r="JR153" s="36"/>
      <c r="JS153" s="36"/>
      <c r="JT153" s="36"/>
      <c r="JU153" s="36"/>
      <c r="JV153" s="36"/>
      <c r="JW153" s="36"/>
      <c r="JX153" s="36"/>
      <c r="JY153" s="36"/>
      <c r="JZ153" s="36"/>
      <c r="KA153" s="36"/>
      <c r="KB153" s="36"/>
      <c r="KC153" s="36"/>
      <c r="KD153" s="36"/>
      <c r="KE153" s="36"/>
      <c r="KF153" s="36"/>
      <c r="KG153" s="36"/>
      <c r="KH153" s="36"/>
      <c r="KI153" s="36"/>
      <c r="KJ153" s="36"/>
      <c r="KK153" s="36"/>
      <c r="KL153" s="36"/>
      <c r="KM153" s="36"/>
      <c r="KN153" s="36"/>
      <c r="KO153" s="36"/>
      <c r="KP153" s="36"/>
      <c r="KQ153" s="36"/>
      <c r="KR153" s="36"/>
      <c r="KS153" s="36"/>
      <c r="KT153" s="36"/>
      <c r="KU153" s="36"/>
      <c r="KV153" s="36"/>
      <c r="KW153" s="36"/>
      <c r="KX153" s="36"/>
      <c r="KY153" s="36"/>
      <c r="KZ153" s="36"/>
      <c r="LA153" s="36"/>
      <c r="LB153" s="36"/>
      <c r="LC153" s="36"/>
      <c r="LD153" s="36"/>
      <c r="LE153" s="36"/>
      <c r="LF153" s="36"/>
      <c r="LG153" s="36"/>
      <c r="LH153" s="36"/>
      <c r="LI153" s="36"/>
      <c r="LJ153" s="36"/>
      <c r="LK153" s="36"/>
      <c r="LL153" s="36"/>
      <c r="LM153" s="36"/>
      <c r="LN153" s="36"/>
      <c r="LO153" s="36"/>
      <c r="LP153" s="36"/>
      <c r="LQ153" s="36"/>
      <c r="LR153" s="36"/>
      <c r="LS153" s="36"/>
      <c r="LT153" s="36"/>
      <c r="LU153" s="36"/>
      <c r="LV153" s="36"/>
      <c r="LW153" s="36"/>
      <c r="LX153" s="36"/>
      <c r="LY153" s="36"/>
      <c r="LZ153" s="36"/>
      <c r="MA153" s="36"/>
      <c r="MB153" s="36"/>
      <c r="MC153" s="36"/>
      <c r="MD153" s="36"/>
      <c r="ME153" s="36"/>
      <c r="MF153" s="36"/>
      <c r="MG153" s="36"/>
      <c r="MH153" s="36"/>
      <c r="MI153" s="36"/>
      <c r="MJ153" s="36"/>
      <c r="MK153" s="36"/>
      <c r="ML153" s="36"/>
      <c r="MM153" s="36"/>
      <c r="MN153" s="36"/>
      <c r="MO153" s="36"/>
      <c r="MP153" s="36"/>
      <c r="MQ153" s="36"/>
      <c r="MR153" s="36"/>
      <c r="MS153" s="36"/>
      <c r="MT153" s="36"/>
      <c r="MU153" s="36"/>
      <c r="MV153" s="36"/>
      <c r="MW153" s="36"/>
      <c r="MX153" s="36"/>
      <c r="MY153" s="36"/>
      <c r="MZ153" s="36"/>
      <c r="NA153" s="36"/>
      <c r="NB153" s="36"/>
      <c r="NC153" s="36"/>
      <c r="ND153" s="36"/>
      <c r="NE153" s="36"/>
      <c r="NF153" s="36"/>
      <c r="NG153" s="36"/>
      <c r="NH153" s="36"/>
      <c r="NI153" s="36"/>
      <c r="NJ153" s="36"/>
      <c r="NK153" s="36"/>
      <c r="NL153" s="36"/>
      <c r="NM153" s="36"/>
      <c r="NN153" s="36"/>
      <c r="NO153" s="36"/>
      <c r="NP153" s="36"/>
      <c r="NQ153" s="36"/>
      <c r="NR153" s="36"/>
      <c r="NS153" s="36"/>
      <c r="NT153" s="36"/>
      <c r="NU153" s="36"/>
      <c r="NV153" s="36"/>
      <c r="NW153" s="36"/>
      <c r="NX153" s="36"/>
      <c r="NY153" s="36"/>
      <c r="NZ153" s="36"/>
      <c r="OA153" s="36"/>
      <c r="OB153" s="36"/>
      <c r="OC153" s="36"/>
      <c r="OD153" s="36"/>
      <c r="OE153" s="36"/>
      <c r="OF153" s="36"/>
      <c r="OG153" s="36"/>
      <c r="OH153" s="36"/>
      <c r="OI153" s="36"/>
      <c r="OJ153" s="36"/>
      <c r="OK153" s="36"/>
      <c r="OL153" s="36"/>
      <c r="OM153" s="36"/>
      <c r="ON153" s="36"/>
      <c r="OO153" s="36"/>
      <c r="OP153" s="36"/>
      <c r="OQ153" s="36"/>
      <c r="OR153" s="36"/>
      <c r="OS153" s="36"/>
      <c r="OT153" s="36"/>
      <c r="OU153" s="36"/>
      <c r="OV153" s="36"/>
      <c r="OW153" s="36"/>
      <c r="OX153" s="36"/>
      <c r="OY153" s="36"/>
      <c r="OZ153" s="36"/>
      <c r="PA153" s="36"/>
      <c r="PB153" s="36"/>
      <c r="PC153" s="36"/>
      <c r="PD153" s="36"/>
      <c r="PE153" s="36"/>
      <c r="PF153" s="36"/>
      <c r="PG153" s="36"/>
      <c r="PH153" s="36"/>
      <c r="PI153" s="36"/>
      <c r="PJ153" s="36"/>
      <c r="PK153" s="36"/>
      <c r="PL153" s="36"/>
      <c r="PM153" s="36"/>
      <c r="PN153" s="36"/>
      <c r="PO153" s="36"/>
      <c r="PP153" s="36"/>
      <c r="PQ153" s="36"/>
      <c r="PR153" s="36"/>
      <c r="PS153" s="36"/>
      <c r="PT153" s="36"/>
      <c r="PU153" s="36"/>
      <c r="PV153" s="36"/>
      <c r="PW153" s="36"/>
      <c r="PX153" s="36"/>
      <c r="PY153" s="36"/>
      <c r="PZ153" s="36"/>
      <c r="QA153" s="36"/>
      <c r="QB153" s="36"/>
      <c r="QC153" s="36"/>
      <c r="QD153" s="36"/>
      <c r="QE153" s="36"/>
      <c r="QF153" s="36"/>
      <c r="QG153" s="36"/>
      <c r="QH153" s="36"/>
      <c r="QI153" s="36"/>
      <c r="QJ153" s="36"/>
      <c r="QK153" s="36"/>
      <c r="QL153" s="36"/>
      <c r="QM153" s="36"/>
      <c r="QN153" s="36"/>
      <c r="QO153" s="36"/>
      <c r="QP153" s="36"/>
      <c r="QQ153" s="36"/>
      <c r="QR153" s="36"/>
      <c r="QS153" s="36"/>
      <c r="QT153" s="36"/>
      <c r="QU153" s="36"/>
      <c r="QV153" s="36"/>
      <c r="QW153" s="36"/>
      <c r="QX153" s="36"/>
      <c r="QY153" s="36"/>
      <c r="QZ153" s="36"/>
      <c r="RA153" s="36"/>
      <c r="RB153" s="36"/>
      <c r="RC153" s="36"/>
      <c r="RD153" s="36"/>
      <c r="RE153" s="36"/>
      <c r="RF153" s="36"/>
      <c r="RG153" s="36"/>
      <c r="RH153" s="36"/>
      <c r="RI153" s="36"/>
      <c r="RJ153" s="36"/>
      <c r="RK153" s="36"/>
      <c r="RL153" s="36"/>
    </row>
    <row r="154" spans="1:480" s="37" customFormat="1" ht="166.5" customHeight="1" x14ac:dyDescent="0.25">
      <c r="A154" s="44" t="s">
        <v>109</v>
      </c>
      <c r="B154" s="44" t="s">
        <v>123</v>
      </c>
      <c r="C154" s="44" t="s">
        <v>21</v>
      </c>
      <c r="D154" s="43" t="s">
        <v>178</v>
      </c>
      <c r="E154" s="43" t="s">
        <v>34</v>
      </c>
      <c r="F154" s="44" t="s">
        <v>35</v>
      </c>
      <c r="G154" s="49">
        <v>2</v>
      </c>
      <c r="H154" s="48">
        <v>45018</v>
      </c>
      <c r="I154" s="45">
        <v>0</v>
      </c>
      <c r="J154" s="45">
        <v>0</v>
      </c>
      <c r="K154" s="34">
        <v>595</v>
      </c>
      <c r="L154" s="42">
        <v>0</v>
      </c>
      <c r="M154" s="42">
        <v>0</v>
      </c>
      <c r="N154" s="83"/>
      <c r="O154" s="83"/>
      <c r="P154" s="83"/>
      <c r="Q154" s="163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  <c r="AG154" s="36"/>
      <c r="AH154" s="36"/>
      <c r="AI154" s="36"/>
      <c r="AJ154" s="36"/>
      <c r="AK154" s="36"/>
      <c r="AL154" s="36"/>
      <c r="AM154" s="36"/>
      <c r="AN154" s="36"/>
      <c r="AO154" s="36"/>
      <c r="AP154" s="36"/>
      <c r="AQ154" s="36"/>
      <c r="AR154" s="36"/>
      <c r="AS154" s="36"/>
      <c r="AT154" s="36"/>
      <c r="AU154" s="36"/>
      <c r="AV154" s="36"/>
      <c r="AW154" s="36"/>
      <c r="AX154" s="36"/>
      <c r="AY154" s="36"/>
      <c r="AZ154" s="36"/>
      <c r="BA154" s="36"/>
      <c r="BB154" s="36"/>
      <c r="BC154" s="36"/>
      <c r="BD154" s="36"/>
      <c r="BE154" s="36"/>
      <c r="BF154" s="36"/>
      <c r="BG154" s="36"/>
      <c r="BH154" s="36"/>
      <c r="BI154" s="36"/>
      <c r="BJ154" s="36"/>
      <c r="BK154" s="36"/>
      <c r="BL154" s="36"/>
      <c r="BM154" s="36"/>
      <c r="BN154" s="36"/>
      <c r="BO154" s="36"/>
      <c r="BP154" s="36"/>
      <c r="BQ154" s="36"/>
      <c r="BR154" s="36"/>
      <c r="BS154" s="36"/>
      <c r="BT154" s="36"/>
      <c r="BU154" s="36"/>
      <c r="BV154" s="36"/>
      <c r="BW154" s="36"/>
      <c r="BX154" s="36"/>
      <c r="BY154" s="36"/>
      <c r="BZ154" s="36"/>
      <c r="CA154" s="36"/>
      <c r="CB154" s="36"/>
      <c r="CC154" s="36"/>
      <c r="CD154" s="36"/>
      <c r="CE154" s="36"/>
      <c r="CF154" s="36"/>
      <c r="CG154" s="36"/>
      <c r="CH154" s="36"/>
      <c r="CI154" s="36"/>
      <c r="CJ154" s="36"/>
      <c r="CK154" s="36"/>
      <c r="CL154" s="36"/>
      <c r="CM154" s="36"/>
      <c r="CN154" s="36"/>
      <c r="CO154" s="36"/>
      <c r="CP154" s="36"/>
      <c r="CQ154" s="36"/>
      <c r="CR154" s="36"/>
      <c r="CS154" s="36"/>
      <c r="CT154" s="36"/>
      <c r="CU154" s="36"/>
      <c r="CV154" s="36"/>
      <c r="CW154" s="36"/>
      <c r="CX154" s="36"/>
      <c r="CY154" s="36"/>
      <c r="CZ154" s="36"/>
      <c r="DA154" s="36"/>
      <c r="DB154" s="36"/>
      <c r="DC154" s="36"/>
      <c r="DD154" s="36"/>
      <c r="DE154" s="36"/>
      <c r="DF154" s="36"/>
      <c r="DG154" s="36"/>
      <c r="DH154" s="36"/>
      <c r="DI154" s="36"/>
      <c r="DJ154" s="36"/>
      <c r="DK154" s="36"/>
      <c r="DL154" s="36"/>
      <c r="DM154" s="36"/>
      <c r="DN154" s="36"/>
      <c r="DO154" s="36"/>
      <c r="DP154" s="36"/>
      <c r="DQ154" s="36"/>
      <c r="DR154" s="36"/>
      <c r="DS154" s="36"/>
      <c r="DT154" s="36"/>
      <c r="DU154" s="36"/>
      <c r="DV154" s="36"/>
      <c r="DW154" s="36"/>
      <c r="DX154" s="36"/>
      <c r="DY154" s="36"/>
      <c r="DZ154" s="36"/>
      <c r="EA154" s="36"/>
      <c r="EB154" s="36"/>
      <c r="EC154" s="36"/>
      <c r="ED154" s="36"/>
      <c r="EE154" s="36"/>
      <c r="EF154" s="36"/>
      <c r="EG154" s="36"/>
      <c r="EH154" s="36"/>
      <c r="EI154" s="36"/>
      <c r="EJ154" s="36"/>
      <c r="EK154" s="36"/>
      <c r="EL154" s="36"/>
      <c r="EM154" s="36"/>
      <c r="EN154" s="36"/>
      <c r="EO154" s="36"/>
      <c r="EP154" s="36"/>
      <c r="EQ154" s="36"/>
      <c r="ER154" s="36"/>
      <c r="ES154" s="36"/>
      <c r="ET154" s="36"/>
      <c r="EU154" s="36"/>
      <c r="EV154" s="36"/>
      <c r="EW154" s="36"/>
      <c r="EX154" s="36"/>
      <c r="EY154" s="36"/>
      <c r="EZ154" s="36"/>
      <c r="FA154" s="36"/>
      <c r="FB154" s="36"/>
      <c r="FC154" s="36"/>
      <c r="FD154" s="36"/>
      <c r="FE154" s="36"/>
      <c r="FF154" s="36"/>
      <c r="FG154" s="36"/>
      <c r="FH154" s="36"/>
      <c r="FI154" s="36"/>
      <c r="FJ154" s="36"/>
      <c r="FK154" s="36"/>
      <c r="FL154" s="36"/>
      <c r="FM154" s="36"/>
      <c r="FN154" s="36"/>
      <c r="FO154" s="36"/>
      <c r="FP154" s="36"/>
      <c r="FQ154" s="36"/>
      <c r="FR154" s="36"/>
      <c r="FS154" s="36"/>
      <c r="FT154" s="36"/>
      <c r="FU154" s="36"/>
      <c r="FV154" s="36"/>
      <c r="FW154" s="36"/>
      <c r="FX154" s="36"/>
      <c r="FY154" s="36"/>
      <c r="FZ154" s="36"/>
      <c r="GA154" s="36"/>
      <c r="GB154" s="36"/>
      <c r="GC154" s="36"/>
      <c r="GD154" s="36"/>
      <c r="GE154" s="36"/>
      <c r="GF154" s="36"/>
      <c r="GG154" s="36"/>
      <c r="GH154" s="36"/>
      <c r="GI154" s="36"/>
      <c r="GJ154" s="36"/>
      <c r="GK154" s="36"/>
      <c r="GL154" s="36"/>
      <c r="GM154" s="36"/>
      <c r="GN154" s="36"/>
      <c r="GO154" s="36"/>
      <c r="GP154" s="36"/>
      <c r="GQ154" s="36"/>
      <c r="GR154" s="36"/>
      <c r="GS154" s="36"/>
      <c r="GT154" s="36"/>
      <c r="GU154" s="36"/>
      <c r="GV154" s="36"/>
      <c r="GW154" s="36"/>
      <c r="GX154" s="36"/>
      <c r="GY154" s="36"/>
      <c r="GZ154" s="36"/>
      <c r="HA154" s="36"/>
      <c r="HB154" s="36"/>
      <c r="HC154" s="36"/>
      <c r="HD154" s="36"/>
      <c r="HE154" s="36"/>
      <c r="HF154" s="36"/>
      <c r="HG154" s="36"/>
      <c r="HH154" s="36"/>
      <c r="HI154" s="36"/>
      <c r="HJ154" s="36"/>
      <c r="HK154" s="36"/>
      <c r="HL154" s="36"/>
      <c r="HM154" s="36"/>
      <c r="HN154" s="36"/>
      <c r="HO154" s="36"/>
      <c r="HP154" s="36"/>
      <c r="HQ154" s="36"/>
      <c r="HR154" s="36"/>
      <c r="HS154" s="36"/>
      <c r="HT154" s="36"/>
      <c r="HU154" s="36"/>
      <c r="HV154" s="36"/>
      <c r="HW154" s="36"/>
      <c r="HX154" s="36"/>
      <c r="HY154" s="36"/>
      <c r="HZ154" s="36"/>
      <c r="IA154" s="36"/>
      <c r="IB154" s="36"/>
      <c r="IC154" s="36"/>
      <c r="ID154" s="36"/>
      <c r="IE154" s="36"/>
      <c r="IF154" s="36"/>
      <c r="IG154" s="36"/>
      <c r="IH154" s="36"/>
      <c r="II154" s="36"/>
      <c r="IJ154" s="36"/>
      <c r="IK154" s="36"/>
      <c r="IL154" s="36"/>
      <c r="IM154" s="36"/>
      <c r="IN154" s="36"/>
      <c r="IO154" s="36"/>
      <c r="IP154" s="36"/>
      <c r="IQ154" s="36"/>
      <c r="IR154" s="36"/>
      <c r="IS154" s="36"/>
      <c r="IT154" s="36"/>
      <c r="IU154" s="36"/>
      <c r="IV154" s="36"/>
      <c r="IW154" s="36"/>
      <c r="IX154" s="36"/>
      <c r="IY154" s="36"/>
      <c r="IZ154" s="36"/>
      <c r="JA154" s="36"/>
      <c r="JB154" s="36"/>
      <c r="JC154" s="36"/>
      <c r="JD154" s="36"/>
      <c r="JE154" s="36"/>
      <c r="JF154" s="36"/>
      <c r="JG154" s="36"/>
      <c r="JH154" s="36"/>
      <c r="JI154" s="36"/>
      <c r="JJ154" s="36"/>
      <c r="JK154" s="36"/>
      <c r="JL154" s="36"/>
      <c r="JM154" s="36"/>
      <c r="JN154" s="36"/>
      <c r="JO154" s="36"/>
      <c r="JP154" s="36"/>
      <c r="JQ154" s="36"/>
      <c r="JR154" s="36"/>
      <c r="JS154" s="36"/>
      <c r="JT154" s="36"/>
      <c r="JU154" s="36"/>
      <c r="JV154" s="36"/>
      <c r="JW154" s="36"/>
      <c r="JX154" s="36"/>
      <c r="JY154" s="36"/>
      <c r="JZ154" s="36"/>
      <c r="KA154" s="36"/>
      <c r="KB154" s="36"/>
      <c r="KC154" s="36"/>
      <c r="KD154" s="36"/>
      <c r="KE154" s="36"/>
      <c r="KF154" s="36"/>
      <c r="KG154" s="36"/>
      <c r="KH154" s="36"/>
      <c r="KI154" s="36"/>
      <c r="KJ154" s="36"/>
      <c r="KK154" s="36"/>
      <c r="KL154" s="36"/>
      <c r="KM154" s="36"/>
      <c r="KN154" s="36"/>
      <c r="KO154" s="36"/>
      <c r="KP154" s="36"/>
      <c r="KQ154" s="36"/>
      <c r="KR154" s="36"/>
      <c r="KS154" s="36"/>
      <c r="KT154" s="36"/>
      <c r="KU154" s="36"/>
      <c r="KV154" s="36"/>
      <c r="KW154" s="36"/>
      <c r="KX154" s="36"/>
      <c r="KY154" s="36"/>
      <c r="KZ154" s="36"/>
      <c r="LA154" s="36"/>
      <c r="LB154" s="36"/>
      <c r="LC154" s="36"/>
      <c r="LD154" s="36"/>
      <c r="LE154" s="36"/>
      <c r="LF154" s="36"/>
      <c r="LG154" s="36"/>
      <c r="LH154" s="36"/>
      <c r="LI154" s="36"/>
      <c r="LJ154" s="36"/>
      <c r="LK154" s="36"/>
      <c r="LL154" s="36"/>
      <c r="LM154" s="36"/>
      <c r="LN154" s="36"/>
      <c r="LO154" s="36"/>
      <c r="LP154" s="36"/>
      <c r="LQ154" s="36"/>
      <c r="LR154" s="36"/>
      <c r="LS154" s="36"/>
      <c r="LT154" s="36"/>
      <c r="LU154" s="36"/>
      <c r="LV154" s="36"/>
      <c r="LW154" s="36"/>
      <c r="LX154" s="36"/>
      <c r="LY154" s="36"/>
      <c r="LZ154" s="36"/>
      <c r="MA154" s="36"/>
      <c r="MB154" s="36"/>
      <c r="MC154" s="36"/>
      <c r="MD154" s="36"/>
      <c r="ME154" s="36"/>
      <c r="MF154" s="36"/>
      <c r="MG154" s="36"/>
      <c r="MH154" s="36"/>
      <c r="MI154" s="36"/>
      <c r="MJ154" s="36"/>
      <c r="MK154" s="36"/>
      <c r="ML154" s="36"/>
      <c r="MM154" s="36"/>
      <c r="MN154" s="36"/>
      <c r="MO154" s="36"/>
      <c r="MP154" s="36"/>
      <c r="MQ154" s="36"/>
      <c r="MR154" s="36"/>
      <c r="MS154" s="36"/>
      <c r="MT154" s="36"/>
      <c r="MU154" s="36"/>
      <c r="MV154" s="36"/>
      <c r="MW154" s="36"/>
      <c r="MX154" s="36"/>
      <c r="MY154" s="36"/>
      <c r="MZ154" s="36"/>
      <c r="NA154" s="36"/>
      <c r="NB154" s="36"/>
      <c r="NC154" s="36"/>
      <c r="ND154" s="36"/>
      <c r="NE154" s="36"/>
      <c r="NF154" s="36"/>
      <c r="NG154" s="36"/>
      <c r="NH154" s="36"/>
      <c r="NI154" s="36"/>
      <c r="NJ154" s="36"/>
      <c r="NK154" s="36"/>
      <c r="NL154" s="36"/>
      <c r="NM154" s="36"/>
      <c r="NN154" s="36"/>
      <c r="NO154" s="36"/>
      <c r="NP154" s="36"/>
      <c r="NQ154" s="36"/>
      <c r="NR154" s="36"/>
      <c r="NS154" s="36"/>
      <c r="NT154" s="36"/>
      <c r="NU154" s="36"/>
      <c r="NV154" s="36"/>
      <c r="NW154" s="36"/>
      <c r="NX154" s="36"/>
      <c r="NY154" s="36"/>
      <c r="NZ154" s="36"/>
      <c r="OA154" s="36"/>
      <c r="OB154" s="36"/>
      <c r="OC154" s="36"/>
      <c r="OD154" s="36"/>
      <c r="OE154" s="36"/>
      <c r="OF154" s="36"/>
      <c r="OG154" s="36"/>
      <c r="OH154" s="36"/>
      <c r="OI154" s="36"/>
      <c r="OJ154" s="36"/>
      <c r="OK154" s="36"/>
      <c r="OL154" s="36"/>
      <c r="OM154" s="36"/>
      <c r="ON154" s="36"/>
      <c r="OO154" s="36"/>
      <c r="OP154" s="36"/>
      <c r="OQ154" s="36"/>
      <c r="OR154" s="36"/>
      <c r="OS154" s="36"/>
      <c r="OT154" s="36"/>
      <c r="OU154" s="36"/>
      <c r="OV154" s="36"/>
      <c r="OW154" s="36"/>
      <c r="OX154" s="36"/>
      <c r="OY154" s="36"/>
      <c r="OZ154" s="36"/>
      <c r="PA154" s="36"/>
      <c r="PB154" s="36"/>
      <c r="PC154" s="36"/>
      <c r="PD154" s="36"/>
      <c r="PE154" s="36"/>
      <c r="PF154" s="36"/>
      <c r="PG154" s="36"/>
      <c r="PH154" s="36"/>
      <c r="PI154" s="36"/>
      <c r="PJ154" s="36"/>
      <c r="PK154" s="36"/>
      <c r="PL154" s="36"/>
      <c r="PM154" s="36"/>
      <c r="PN154" s="36"/>
      <c r="PO154" s="36"/>
      <c r="PP154" s="36"/>
      <c r="PQ154" s="36"/>
      <c r="PR154" s="36"/>
      <c r="PS154" s="36"/>
      <c r="PT154" s="36"/>
      <c r="PU154" s="36"/>
      <c r="PV154" s="36"/>
      <c r="PW154" s="36"/>
      <c r="PX154" s="36"/>
      <c r="PY154" s="36"/>
      <c r="PZ154" s="36"/>
      <c r="QA154" s="36"/>
      <c r="QB154" s="36"/>
      <c r="QC154" s="36"/>
      <c r="QD154" s="36"/>
      <c r="QE154" s="36"/>
      <c r="QF154" s="36"/>
      <c r="QG154" s="36"/>
      <c r="QH154" s="36"/>
      <c r="QI154" s="36"/>
      <c r="QJ154" s="36"/>
      <c r="QK154" s="36"/>
      <c r="QL154" s="36"/>
      <c r="QM154" s="36"/>
      <c r="QN154" s="36"/>
      <c r="QO154" s="36"/>
      <c r="QP154" s="36"/>
      <c r="QQ154" s="36"/>
      <c r="QR154" s="36"/>
      <c r="QS154" s="36"/>
      <c r="QT154" s="36"/>
      <c r="QU154" s="36"/>
      <c r="QV154" s="36"/>
      <c r="QW154" s="36"/>
      <c r="QX154" s="36"/>
      <c r="QY154" s="36"/>
      <c r="QZ154" s="36"/>
      <c r="RA154" s="36"/>
      <c r="RB154" s="36"/>
      <c r="RC154" s="36"/>
      <c r="RD154" s="36"/>
      <c r="RE154" s="36"/>
      <c r="RF154" s="36"/>
      <c r="RG154" s="36"/>
      <c r="RH154" s="36"/>
      <c r="RI154" s="36"/>
      <c r="RJ154" s="36"/>
      <c r="RK154" s="36"/>
      <c r="RL154" s="36"/>
    </row>
    <row r="155" spans="1:480" s="37" customFormat="1" ht="174" customHeight="1" x14ac:dyDescent="0.25">
      <c r="A155" s="44" t="s">
        <v>109</v>
      </c>
      <c r="B155" s="44" t="s">
        <v>123</v>
      </c>
      <c r="C155" s="44" t="s">
        <v>21</v>
      </c>
      <c r="D155" s="43" t="s">
        <v>179</v>
      </c>
      <c r="E155" s="43" t="s">
        <v>34</v>
      </c>
      <c r="F155" s="44" t="s">
        <v>35</v>
      </c>
      <c r="G155" s="49">
        <v>1</v>
      </c>
      <c r="H155" s="38">
        <v>45261</v>
      </c>
      <c r="I155" s="45">
        <v>0</v>
      </c>
      <c r="J155" s="45">
        <v>0</v>
      </c>
      <c r="K155" s="34">
        <v>5.05</v>
      </c>
      <c r="L155" s="42">
        <v>0</v>
      </c>
      <c r="M155" s="42">
        <v>0</v>
      </c>
      <c r="N155" s="83"/>
      <c r="O155" s="83"/>
      <c r="P155" s="83"/>
      <c r="Q155" s="163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  <c r="AG155" s="36"/>
      <c r="AH155" s="36"/>
      <c r="AI155" s="36"/>
      <c r="AJ155" s="36"/>
      <c r="AK155" s="36"/>
      <c r="AL155" s="36"/>
      <c r="AM155" s="36"/>
      <c r="AN155" s="36"/>
      <c r="AO155" s="36"/>
      <c r="AP155" s="36"/>
      <c r="AQ155" s="36"/>
      <c r="AR155" s="36"/>
      <c r="AS155" s="36"/>
      <c r="AT155" s="36"/>
      <c r="AU155" s="36"/>
      <c r="AV155" s="36"/>
      <c r="AW155" s="36"/>
      <c r="AX155" s="36"/>
      <c r="AY155" s="36"/>
      <c r="AZ155" s="36"/>
      <c r="BA155" s="36"/>
      <c r="BB155" s="36"/>
      <c r="BC155" s="36"/>
      <c r="BD155" s="36"/>
      <c r="BE155" s="36"/>
      <c r="BF155" s="36"/>
      <c r="BG155" s="36"/>
      <c r="BH155" s="36"/>
      <c r="BI155" s="36"/>
      <c r="BJ155" s="36"/>
      <c r="BK155" s="36"/>
      <c r="BL155" s="36"/>
      <c r="BM155" s="36"/>
      <c r="BN155" s="36"/>
      <c r="BO155" s="36"/>
      <c r="BP155" s="36"/>
      <c r="BQ155" s="36"/>
      <c r="BR155" s="36"/>
      <c r="BS155" s="36"/>
      <c r="BT155" s="36"/>
      <c r="BU155" s="36"/>
      <c r="BV155" s="36"/>
      <c r="BW155" s="36"/>
      <c r="BX155" s="36"/>
      <c r="BY155" s="36"/>
      <c r="BZ155" s="36"/>
      <c r="CA155" s="36"/>
      <c r="CB155" s="36"/>
      <c r="CC155" s="36"/>
      <c r="CD155" s="36"/>
      <c r="CE155" s="36"/>
      <c r="CF155" s="36"/>
      <c r="CG155" s="36"/>
      <c r="CH155" s="36"/>
      <c r="CI155" s="36"/>
      <c r="CJ155" s="36"/>
      <c r="CK155" s="36"/>
      <c r="CL155" s="36"/>
      <c r="CM155" s="36"/>
      <c r="CN155" s="36"/>
      <c r="CO155" s="36"/>
      <c r="CP155" s="36"/>
      <c r="CQ155" s="36"/>
      <c r="CR155" s="36"/>
      <c r="CS155" s="36"/>
      <c r="CT155" s="36"/>
      <c r="CU155" s="36"/>
      <c r="CV155" s="36"/>
      <c r="CW155" s="36"/>
      <c r="CX155" s="36"/>
      <c r="CY155" s="36"/>
      <c r="CZ155" s="36"/>
      <c r="DA155" s="36"/>
      <c r="DB155" s="36"/>
      <c r="DC155" s="36"/>
      <c r="DD155" s="36"/>
      <c r="DE155" s="36"/>
      <c r="DF155" s="36"/>
      <c r="DG155" s="36"/>
      <c r="DH155" s="36"/>
      <c r="DI155" s="36"/>
      <c r="DJ155" s="36"/>
      <c r="DK155" s="36"/>
      <c r="DL155" s="36"/>
      <c r="DM155" s="36"/>
      <c r="DN155" s="36"/>
      <c r="DO155" s="36"/>
      <c r="DP155" s="36"/>
      <c r="DQ155" s="36"/>
      <c r="DR155" s="36"/>
      <c r="DS155" s="36"/>
      <c r="DT155" s="36"/>
      <c r="DU155" s="36"/>
      <c r="DV155" s="36"/>
      <c r="DW155" s="36"/>
      <c r="DX155" s="36"/>
      <c r="DY155" s="36"/>
      <c r="DZ155" s="36"/>
      <c r="EA155" s="36"/>
      <c r="EB155" s="36"/>
      <c r="EC155" s="36"/>
      <c r="ED155" s="36"/>
      <c r="EE155" s="36"/>
      <c r="EF155" s="36"/>
      <c r="EG155" s="36"/>
      <c r="EH155" s="36"/>
      <c r="EI155" s="36"/>
      <c r="EJ155" s="36"/>
      <c r="EK155" s="36"/>
      <c r="EL155" s="36"/>
      <c r="EM155" s="36"/>
      <c r="EN155" s="36"/>
      <c r="EO155" s="36"/>
      <c r="EP155" s="36"/>
      <c r="EQ155" s="36"/>
      <c r="ER155" s="36"/>
      <c r="ES155" s="36"/>
      <c r="ET155" s="36"/>
      <c r="EU155" s="36"/>
      <c r="EV155" s="36"/>
      <c r="EW155" s="36"/>
      <c r="EX155" s="36"/>
      <c r="EY155" s="36"/>
      <c r="EZ155" s="36"/>
      <c r="FA155" s="36"/>
      <c r="FB155" s="36"/>
      <c r="FC155" s="36"/>
      <c r="FD155" s="36"/>
      <c r="FE155" s="36"/>
      <c r="FF155" s="36"/>
      <c r="FG155" s="36"/>
      <c r="FH155" s="36"/>
      <c r="FI155" s="36"/>
      <c r="FJ155" s="36"/>
      <c r="FK155" s="36"/>
      <c r="FL155" s="36"/>
      <c r="FM155" s="36"/>
      <c r="FN155" s="36"/>
      <c r="FO155" s="36"/>
      <c r="FP155" s="36"/>
      <c r="FQ155" s="36"/>
      <c r="FR155" s="36"/>
      <c r="FS155" s="36"/>
      <c r="FT155" s="36"/>
      <c r="FU155" s="36"/>
      <c r="FV155" s="36"/>
      <c r="FW155" s="36"/>
      <c r="FX155" s="36"/>
      <c r="FY155" s="36"/>
      <c r="FZ155" s="36"/>
      <c r="GA155" s="36"/>
      <c r="GB155" s="36"/>
      <c r="GC155" s="36"/>
      <c r="GD155" s="36"/>
      <c r="GE155" s="36"/>
      <c r="GF155" s="36"/>
      <c r="GG155" s="36"/>
      <c r="GH155" s="36"/>
      <c r="GI155" s="36"/>
      <c r="GJ155" s="36"/>
      <c r="GK155" s="36"/>
      <c r="GL155" s="36"/>
      <c r="GM155" s="36"/>
      <c r="GN155" s="36"/>
      <c r="GO155" s="36"/>
      <c r="GP155" s="36"/>
      <c r="GQ155" s="36"/>
      <c r="GR155" s="36"/>
      <c r="GS155" s="36"/>
      <c r="GT155" s="36"/>
      <c r="GU155" s="36"/>
      <c r="GV155" s="36"/>
      <c r="GW155" s="36"/>
      <c r="GX155" s="36"/>
      <c r="GY155" s="36"/>
      <c r="GZ155" s="36"/>
      <c r="HA155" s="36"/>
      <c r="HB155" s="36"/>
      <c r="HC155" s="36"/>
      <c r="HD155" s="36"/>
      <c r="HE155" s="36"/>
      <c r="HF155" s="36"/>
      <c r="HG155" s="36"/>
      <c r="HH155" s="36"/>
      <c r="HI155" s="36"/>
      <c r="HJ155" s="36"/>
      <c r="HK155" s="36"/>
      <c r="HL155" s="36"/>
      <c r="HM155" s="36"/>
      <c r="HN155" s="36"/>
      <c r="HO155" s="36"/>
      <c r="HP155" s="36"/>
      <c r="HQ155" s="36"/>
      <c r="HR155" s="36"/>
      <c r="HS155" s="36"/>
      <c r="HT155" s="36"/>
      <c r="HU155" s="36"/>
      <c r="HV155" s="36"/>
      <c r="HW155" s="36"/>
      <c r="HX155" s="36"/>
      <c r="HY155" s="36"/>
      <c r="HZ155" s="36"/>
      <c r="IA155" s="36"/>
      <c r="IB155" s="36"/>
      <c r="IC155" s="36"/>
      <c r="ID155" s="36"/>
      <c r="IE155" s="36"/>
      <c r="IF155" s="36"/>
      <c r="IG155" s="36"/>
      <c r="IH155" s="36"/>
      <c r="II155" s="36"/>
      <c r="IJ155" s="36"/>
      <c r="IK155" s="36"/>
      <c r="IL155" s="36"/>
      <c r="IM155" s="36"/>
      <c r="IN155" s="36"/>
      <c r="IO155" s="36"/>
      <c r="IP155" s="36"/>
      <c r="IQ155" s="36"/>
      <c r="IR155" s="36"/>
      <c r="IS155" s="36"/>
      <c r="IT155" s="36"/>
      <c r="IU155" s="36"/>
      <c r="IV155" s="36"/>
      <c r="IW155" s="36"/>
      <c r="IX155" s="36"/>
      <c r="IY155" s="36"/>
      <c r="IZ155" s="36"/>
      <c r="JA155" s="36"/>
      <c r="JB155" s="36"/>
      <c r="JC155" s="36"/>
      <c r="JD155" s="36"/>
      <c r="JE155" s="36"/>
      <c r="JF155" s="36"/>
      <c r="JG155" s="36"/>
      <c r="JH155" s="36"/>
      <c r="JI155" s="36"/>
      <c r="JJ155" s="36"/>
      <c r="JK155" s="36"/>
      <c r="JL155" s="36"/>
      <c r="JM155" s="36"/>
      <c r="JN155" s="36"/>
      <c r="JO155" s="36"/>
      <c r="JP155" s="36"/>
      <c r="JQ155" s="36"/>
      <c r="JR155" s="36"/>
      <c r="JS155" s="36"/>
      <c r="JT155" s="36"/>
      <c r="JU155" s="36"/>
      <c r="JV155" s="36"/>
      <c r="JW155" s="36"/>
      <c r="JX155" s="36"/>
      <c r="JY155" s="36"/>
      <c r="JZ155" s="36"/>
      <c r="KA155" s="36"/>
      <c r="KB155" s="36"/>
      <c r="KC155" s="36"/>
      <c r="KD155" s="36"/>
      <c r="KE155" s="36"/>
      <c r="KF155" s="36"/>
      <c r="KG155" s="36"/>
      <c r="KH155" s="36"/>
      <c r="KI155" s="36"/>
      <c r="KJ155" s="36"/>
      <c r="KK155" s="36"/>
      <c r="KL155" s="36"/>
      <c r="KM155" s="36"/>
      <c r="KN155" s="36"/>
      <c r="KO155" s="36"/>
      <c r="KP155" s="36"/>
      <c r="KQ155" s="36"/>
      <c r="KR155" s="36"/>
      <c r="KS155" s="36"/>
      <c r="KT155" s="36"/>
      <c r="KU155" s="36"/>
      <c r="KV155" s="36"/>
      <c r="KW155" s="36"/>
      <c r="KX155" s="36"/>
      <c r="KY155" s="36"/>
      <c r="KZ155" s="36"/>
      <c r="LA155" s="36"/>
      <c r="LB155" s="36"/>
      <c r="LC155" s="36"/>
      <c r="LD155" s="36"/>
      <c r="LE155" s="36"/>
      <c r="LF155" s="36"/>
      <c r="LG155" s="36"/>
      <c r="LH155" s="36"/>
      <c r="LI155" s="36"/>
      <c r="LJ155" s="36"/>
      <c r="LK155" s="36"/>
      <c r="LL155" s="36"/>
      <c r="LM155" s="36"/>
      <c r="LN155" s="36"/>
      <c r="LO155" s="36"/>
      <c r="LP155" s="36"/>
      <c r="LQ155" s="36"/>
      <c r="LR155" s="36"/>
      <c r="LS155" s="36"/>
      <c r="LT155" s="36"/>
      <c r="LU155" s="36"/>
      <c r="LV155" s="36"/>
      <c r="LW155" s="36"/>
      <c r="LX155" s="36"/>
      <c r="LY155" s="36"/>
      <c r="LZ155" s="36"/>
      <c r="MA155" s="36"/>
      <c r="MB155" s="36"/>
      <c r="MC155" s="36"/>
      <c r="MD155" s="36"/>
      <c r="ME155" s="36"/>
      <c r="MF155" s="36"/>
      <c r="MG155" s="36"/>
      <c r="MH155" s="36"/>
      <c r="MI155" s="36"/>
      <c r="MJ155" s="36"/>
      <c r="MK155" s="36"/>
      <c r="ML155" s="36"/>
      <c r="MM155" s="36"/>
      <c r="MN155" s="36"/>
      <c r="MO155" s="36"/>
      <c r="MP155" s="36"/>
      <c r="MQ155" s="36"/>
      <c r="MR155" s="36"/>
      <c r="MS155" s="36"/>
      <c r="MT155" s="36"/>
      <c r="MU155" s="36"/>
      <c r="MV155" s="36"/>
      <c r="MW155" s="36"/>
      <c r="MX155" s="36"/>
      <c r="MY155" s="36"/>
      <c r="MZ155" s="36"/>
      <c r="NA155" s="36"/>
      <c r="NB155" s="36"/>
      <c r="NC155" s="36"/>
      <c r="ND155" s="36"/>
      <c r="NE155" s="36"/>
      <c r="NF155" s="36"/>
      <c r="NG155" s="36"/>
      <c r="NH155" s="36"/>
      <c r="NI155" s="36"/>
      <c r="NJ155" s="36"/>
      <c r="NK155" s="36"/>
      <c r="NL155" s="36"/>
      <c r="NM155" s="36"/>
      <c r="NN155" s="36"/>
      <c r="NO155" s="36"/>
      <c r="NP155" s="36"/>
      <c r="NQ155" s="36"/>
      <c r="NR155" s="36"/>
      <c r="NS155" s="36"/>
      <c r="NT155" s="36"/>
      <c r="NU155" s="36"/>
      <c r="NV155" s="36"/>
      <c r="NW155" s="36"/>
      <c r="NX155" s="36"/>
      <c r="NY155" s="36"/>
      <c r="NZ155" s="36"/>
      <c r="OA155" s="36"/>
      <c r="OB155" s="36"/>
      <c r="OC155" s="36"/>
      <c r="OD155" s="36"/>
      <c r="OE155" s="36"/>
      <c r="OF155" s="36"/>
      <c r="OG155" s="36"/>
      <c r="OH155" s="36"/>
      <c r="OI155" s="36"/>
      <c r="OJ155" s="36"/>
      <c r="OK155" s="36"/>
      <c r="OL155" s="36"/>
      <c r="OM155" s="36"/>
      <c r="ON155" s="36"/>
      <c r="OO155" s="36"/>
      <c r="OP155" s="36"/>
      <c r="OQ155" s="36"/>
      <c r="OR155" s="36"/>
      <c r="OS155" s="36"/>
      <c r="OT155" s="36"/>
      <c r="OU155" s="36"/>
      <c r="OV155" s="36"/>
      <c r="OW155" s="36"/>
      <c r="OX155" s="36"/>
      <c r="OY155" s="36"/>
      <c r="OZ155" s="36"/>
      <c r="PA155" s="36"/>
      <c r="PB155" s="36"/>
      <c r="PC155" s="36"/>
      <c r="PD155" s="36"/>
      <c r="PE155" s="36"/>
      <c r="PF155" s="36"/>
      <c r="PG155" s="36"/>
      <c r="PH155" s="36"/>
      <c r="PI155" s="36"/>
      <c r="PJ155" s="36"/>
      <c r="PK155" s="36"/>
      <c r="PL155" s="36"/>
      <c r="PM155" s="36"/>
      <c r="PN155" s="36"/>
      <c r="PO155" s="36"/>
      <c r="PP155" s="36"/>
      <c r="PQ155" s="36"/>
      <c r="PR155" s="36"/>
      <c r="PS155" s="36"/>
      <c r="PT155" s="36"/>
      <c r="PU155" s="36"/>
      <c r="PV155" s="36"/>
      <c r="PW155" s="36"/>
      <c r="PX155" s="36"/>
      <c r="PY155" s="36"/>
      <c r="PZ155" s="36"/>
      <c r="QA155" s="36"/>
      <c r="QB155" s="36"/>
      <c r="QC155" s="36"/>
      <c r="QD155" s="36"/>
      <c r="QE155" s="36"/>
      <c r="QF155" s="36"/>
      <c r="QG155" s="36"/>
      <c r="QH155" s="36"/>
      <c r="QI155" s="36"/>
      <c r="QJ155" s="36"/>
      <c r="QK155" s="36"/>
      <c r="QL155" s="36"/>
      <c r="QM155" s="36"/>
      <c r="QN155" s="36"/>
      <c r="QO155" s="36"/>
      <c r="QP155" s="36"/>
      <c r="QQ155" s="36"/>
      <c r="QR155" s="36"/>
      <c r="QS155" s="36"/>
      <c r="QT155" s="36"/>
      <c r="QU155" s="36"/>
      <c r="QV155" s="36"/>
      <c r="QW155" s="36"/>
      <c r="QX155" s="36"/>
      <c r="QY155" s="36"/>
      <c r="QZ155" s="36"/>
      <c r="RA155" s="36"/>
      <c r="RB155" s="36"/>
      <c r="RC155" s="36"/>
      <c r="RD155" s="36"/>
      <c r="RE155" s="36"/>
      <c r="RF155" s="36"/>
      <c r="RG155" s="36"/>
      <c r="RH155" s="36"/>
      <c r="RI155" s="36"/>
      <c r="RJ155" s="36"/>
      <c r="RK155" s="36"/>
      <c r="RL155" s="36"/>
    </row>
    <row r="156" spans="1:480" s="37" customFormat="1" ht="117.75" customHeight="1" x14ac:dyDescent="0.25">
      <c r="A156" s="44" t="s">
        <v>109</v>
      </c>
      <c r="B156" s="44" t="s">
        <v>123</v>
      </c>
      <c r="C156" s="44" t="s">
        <v>21</v>
      </c>
      <c r="D156" s="43" t="s">
        <v>302</v>
      </c>
      <c r="E156" s="43" t="s">
        <v>34</v>
      </c>
      <c r="F156" s="44" t="s">
        <v>35</v>
      </c>
      <c r="G156" s="49">
        <v>1</v>
      </c>
      <c r="H156" s="48">
        <v>45261</v>
      </c>
      <c r="I156" s="45">
        <v>0</v>
      </c>
      <c r="J156" s="45">
        <v>0</v>
      </c>
      <c r="K156" s="34">
        <v>600</v>
      </c>
      <c r="L156" s="42">
        <v>0</v>
      </c>
      <c r="M156" s="42">
        <v>0</v>
      </c>
      <c r="N156" s="83"/>
      <c r="O156" s="83"/>
      <c r="P156" s="83"/>
      <c r="Q156" s="163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  <c r="AG156" s="36"/>
      <c r="AH156" s="36"/>
      <c r="AI156" s="36"/>
      <c r="AJ156" s="36"/>
      <c r="AK156" s="36"/>
      <c r="AL156" s="36"/>
      <c r="AM156" s="36"/>
      <c r="AN156" s="36"/>
      <c r="AO156" s="36"/>
      <c r="AP156" s="36"/>
      <c r="AQ156" s="36"/>
      <c r="AR156" s="36"/>
      <c r="AS156" s="36"/>
      <c r="AT156" s="36"/>
      <c r="AU156" s="36"/>
      <c r="AV156" s="36"/>
      <c r="AW156" s="36"/>
      <c r="AX156" s="36"/>
      <c r="AY156" s="36"/>
      <c r="AZ156" s="36"/>
      <c r="BA156" s="36"/>
      <c r="BB156" s="36"/>
      <c r="BC156" s="36"/>
      <c r="BD156" s="36"/>
      <c r="BE156" s="36"/>
      <c r="BF156" s="36"/>
      <c r="BG156" s="36"/>
      <c r="BH156" s="36"/>
      <c r="BI156" s="36"/>
      <c r="BJ156" s="36"/>
      <c r="BK156" s="36"/>
      <c r="BL156" s="36"/>
      <c r="BM156" s="36"/>
      <c r="BN156" s="36"/>
      <c r="BO156" s="36"/>
      <c r="BP156" s="36"/>
      <c r="BQ156" s="36"/>
      <c r="BR156" s="36"/>
      <c r="BS156" s="36"/>
      <c r="BT156" s="36"/>
      <c r="BU156" s="36"/>
      <c r="BV156" s="36"/>
      <c r="BW156" s="36"/>
      <c r="BX156" s="36"/>
      <c r="BY156" s="36"/>
      <c r="BZ156" s="36"/>
      <c r="CA156" s="36"/>
      <c r="CB156" s="36"/>
      <c r="CC156" s="36"/>
      <c r="CD156" s="36"/>
      <c r="CE156" s="36"/>
      <c r="CF156" s="36"/>
      <c r="CG156" s="36"/>
      <c r="CH156" s="36"/>
      <c r="CI156" s="36"/>
      <c r="CJ156" s="36"/>
      <c r="CK156" s="36"/>
      <c r="CL156" s="36"/>
      <c r="CM156" s="36"/>
      <c r="CN156" s="36"/>
      <c r="CO156" s="36"/>
      <c r="CP156" s="36"/>
      <c r="CQ156" s="36"/>
      <c r="CR156" s="36"/>
      <c r="CS156" s="36"/>
      <c r="CT156" s="36"/>
      <c r="CU156" s="36"/>
      <c r="CV156" s="36"/>
      <c r="CW156" s="36"/>
      <c r="CX156" s="36"/>
      <c r="CY156" s="36"/>
      <c r="CZ156" s="36"/>
      <c r="DA156" s="36"/>
      <c r="DB156" s="36"/>
      <c r="DC156" s="36"/>
      <c r="DD156" s="36"/>
      <c r="DE156" s="36"/>
      <c r="DF156" s="36"/>
      <c r="DG156" s="36"/>
      <c r="DH156" s="36"/>
      <c r="DI156" s="36"/>
      <c r="DJ156" s="36"/>
      <c r="DK156" s="36"/>
      <c r="DL156" s="36"/>
      <c r="DM156" s="36"/>
      <c r="DN156" s="36"/>
      <c r="DO156" s="36"/>
      <c r="DP156" s="36"/>
      <c r="DQ156" s="36"/>
      <c r="DR156" s="36"/>
      <c r="DS156" s="36"/>
      <c r="DT156" s="36"/>
      <c r="DU156" s="36"/>
      <c r="DV156" s="36"/>
      <c r="DW156" s="36"/>
      <c r="DX156" s="36"/>
      <c r="DY156" s="36"/>
      <c r="DZ156" s="36"/>
      <c r="EA156" s="36"/>
      <c r="EB156" s="36"/>
      <c r="EC156" s="36"/>
      <c r="ED156" s="36"/>
      <c r="EE156" s="36"/>
      <c r="EF156" s="36"/>
      <c r="EG156" s="36"/>
      <c r="EH156" s="36"/>
      <c r="EI156" s="36"/>
      <c r="EJ156" s="36"/>
      <c r="EK156" s="36"/>
      <c r="EL156" s="36"/>
      <c r="EM156" s="36"/>
      <c r="EN156" s="36"/>
      <c r="EO156" s="36"/>
      <c r="EP156" s="36"/>
      <c r="EQ156" s="36"/>
      <c r="ER156" s="36"/>
      <c r="ES156" s="36"/>
      <c r="ET156" s="36"/>
      <c r="EU156" s="36"/>
      <c r="EV156" s="36"/>
      <c r="EW156" s="36"/>
      <c r="EX156" s="36"/>
      <c r="EY156" s="36"/>
      <c r="EZ156" s="36"/>
      <c r="FA156" s="36"/>
      <c r="FB156" s="36"/>
      <c r="FC156" s="36"/>
      <c r="FD156" s="36"/>
      <c r="FE156" s="36"/>
      <c r="FF156" s="36"/>
      <c r="FG156" s="36"/>
      <c r="FH156" s="36"/>
      <c r="FI156" s="36"/>
      <c r="FJ156" s="36"/>
      <c r="FK156" s="36"/>
      <c r="FL156" s="36"/>
      <c r="FM156" s="36"/>
      <c r="FN156" s="36"/>
      <c r="FO156" s="36"/>
      <c r="FP156" s="36"/>
      <c r="FQ156" s="36"/>
      <c r="FR156" s="36"/>
      <c r="FS156" s="36"/>
      <c r="FT156" s="36"/>
      <c r="FU156" s="36"/>
      <c r="FV156" s="36"/>
      <c r="FW156" s="36"/>
      <c r="FX156" s="36"/>
      <c r="FY156" s="36"/>
      <c r="FZ156" s="36"/>
      <c r="GA156" s="36"/>
      <c r="GB156" s="36"/>
      <c r="GC156" s="36"/>
      <c r="GD156" s="36"/>
      <c r="GE156" s="36"/>
      <c r="GF156" s="36"/>
      <c r="GG156" s="36"/>
      <c r="GH156" s="36"/>
      <c r="GI156" s="36"/>
      <c r="GJ156" s="36"/>
      <c r="GK156" s="36"/>
      <c r="GL156" s="36"/>
      <c r="GM156" s="36"/>
      <c r="GN156" s="36"/>
      <c r="GO156" s="36"/>
      <c r="GP156" s="36"/>
      <c r="GQ156" s="36"/>
      <c r="GR156" s="36"/>
      <c r="GS156" s="36"/>
      <c r="GT156" s="36"/>
      <c r="GU156" s="36"/>
      <c r="GV156" s="36"/>
      <c r="GW156" s="36"/>
      <c r="GX156" s="36"/>
      <c r="GY156" s="36"/>
      <c r="GZ156" s="36"/>
      <c r="HA156" s="36"/>
      <c r="HB156" s="36"/>
      <c r="HC156" s="36"/>
      <c r="HD156" s="36"/>
      <c r="HE156" s="36"/>
      <c r="HF156" s="36"/>
      <c r="HG156" s="36"/>
      <c r="HH156" s="36"/>
      <c r="HI156" s="36"/>
      <c r="HJ156" s="36"/>
      <c r="HK156" s="36"/>
      <c r="HL156" s="36"/>
      <c r="HM156" s="36"/>
      <c r="HN156" s="36"/>
      <c r="HO156" s="36"/>
      <c r="HP156" s="36"/>
      <c r="HQ156" s="36"/>
      <c r="HR156" s="36"/>
      <c r="HS156" s="36"/>
      <c r="HT156" s="36"/>
      <c r="HU156" s="36"/>
      <c r="HV156" s="36"/>
      <c r="HW156" s="36"/>
      <c r="HX156" s="36"/>
      <c r="HY156" s="36"/>
      <c r="HZ156" s="36"/>
      <c r="IA156" s="36"/>
      <c r="IB156" s="36"/>
      <c r="IC156" s="36"/>
      <c r="ID156" s="36"/>
      <c r="IE156" s="36"/>
      <c r="IF156" s="36"/>
      <c r="IG156" s="36"/>
      <c r="IH156" s="36"/>
      <c r="II156" s="36"/>
      <c r="IJ156" s="36"/>
      <c r="IK156" s="36"/>
      <c r="IL156" s="36"/>
      <c r="IM156" s="36"/>
      <c r="IN156" s="36"/>
      <c r="IO156" s="36"/>
      <c r="IP156" s="36"/>
      <c r="IQ156" s="36"/>
      <c r="IR156" s="36"/>
      <c r="IS156" s="36"/>
      <c r="IT156" s="36"/>
      <c r="IU156" s="36"/>
      <c r="IV156" s="36"/>
      <c r="IW156" s="36"/>
      <c r="IX156" s="36"/>
      <c r="IY156" s="36"/>
      <c r="IZ156" s="36"/>
      <c r="JA156" s="36"/>
      <c r="JB156" s="36"/>
      <c r="JC156" s="36"/>
      <c r="JD156" s="36"/>
      <c r="JE156" s="36"/>
      <c r="JF156" s="36"/>
      <c r="JG156" s="36"/>
      <c r="JH156" s="36"/>
      <c r="JI156" s="36"/>
      <c r="JJ156" s="36"/>
      <c r="JK156" s="36"/>
      <c r="JL156" s="36"/>
      <c r="JM156" s="36"/>
      <c r="JN156" s="36"/>
      <c r="JO156" s="36"/>
      <c r="JP156" s="36"/>
      <c r="JQ156" s="36"/>
      <c r="JR156" s="36"/>
      <c r="JS156" s="36"/>
      <c r="JT156" s="36"/>
      <c r="JU156" s="36"/>
      <c r="JV156" s="36"/>
      <c r="JW156" s="36"/>
      <c r="JX156" s="36"/>
      <c r="JY156" s="36"/>
      <c r="JZ156" s="36"/>
      <c r="KA156" s="36"/>
      <c r="KB156" s="36"/>
      <c r="KC156" s="36"/>
      <c r="KD156" s="36"/>
      <c r="KE156" s="36"/>
      <c r="KF156" s="36"/>
      <c r="KG156" s="36"/>
      <c r="KH156" s="36"/>
      <c r="KI156" s="36"/>
      <c r="KJ156" s="36"/>
      <c r="KK156" s="36"/>
      <c r="KL156" s="36"/>
      <c r="KM156" s="36"/>
      <c r="KN156" s="36"/>
      <c r="KO156" s="36"/>
      <c r="KP156" s="36"/>
      <c r="KQ156" s="36"/>
      <c r="KR156" s="36"/>
      <c r="KS156" s="36"/>
      <c r="KT156" s="36"/>
      <c r="KU156" s="36"/>
      <c r="KV156" s="36"/>
      <c r="KW156" s="36"/>
      <c r="KX156" s="36"/>
      <c r="KY156" s="36"/>
      <c r="KZ156" s="36"/>
      <c r="LA156" s="36"/>
      <c r="LB156" s="36"/>
      <c r="LC156" s="36"/>
      <c r="LD156" s="36"/>
      <c r="LE156" s="36"/>
      <c r="LF156" s="36"/>
      <c r="LG156" s="36"/>
      <c r="LH156" s="36"/>
      <c r="LI156" s="36"/>
      <c r="LJ156" s="36"/>
      <c r="LK156" s="36"/>
      <c r="LL156" s="36"/>
      <c r="LM156" s="36"/>
      <c r="LN156" s="36"/>
      <c r="LO156" s="36"/>
      <c r="LP156" s="36"/>
      <c r="LQ156" s="36"/>
      <c r="LR156" s="36"/>
      <c r="LS156" s="36"/>
      <c r="LT156" s="36"/>
      <c r="LU156" s="36"/>
      <c r="LV156" s="36"/>
      <c r="LW156" s="36"/>
      <c r="LX156" s="36"/>
      <c r="LY156" s="36"/>
      <c r="LZ156" s="36"/>
      <c r="MA156" s="36"/>
      <c r="MB156" s="36"/>
      <c r="MC156" s="36"/>
      <c r="MD156" s="36"/>
      <c r="ME156" s="36"/>
      <c r="MF156" s="36"/>
      <c r="MG156" s="36"/>
      <c r="MH156" s="36"/>
      <c r="MI156" s="36"/>
      <c r="MJ156" s="36"/>
      <c r="MK156" s="36"/>
      <c r="ML156" s="36"/>
      <c r="MM156" s="36"/>
      <c r="MN156" s="36"/>
      <c r="MO156" s="36"/>
      <c r="MP156" s="36"/>
      <c r="MQ156" s="36"/>
      <c r="MR156" s="36"/>
      <c r="MS156" s="36"/>
      <c r="MT156" s="36"/>
      <c r="MU156" s="36"/>
      <c r="MV156" s="36"/>
      <c r="MW156" s="36"/>
      <c r="MX156" s="36"/>
      <c r="MY156" s="36"/>
      <c r="MZ156" s="36"/>
      <c r="NA156" s="36"/>
      <c r="NB156" s="36"/>
      <c r="NC156" s="36"/>
      <c r="ND156" s="36"/>
      <c r="NE156" s="36"/>
      <c r="NF156" s="36"/>
      <c r="NG156" s="36"/>
      <c r="NH156" s="36"/>
      <c r="NI156" s="36"/>
      <c r="NJ156" s="36"/>
      <c r="NK156" s="36"/>
      <c r="NL156" s="36"/>
      <c r="NM156" s="36"/>
      <c r="NN156" s="36"/>
      <c r="NO156" s="36"/>
      <c r="NP156" s="36"/>
      <c r="NQ156" s="36"/>
      <c r="NR156" s="36"/>
      <c r="NS156" s="36"/>
      <c r="NT156" s="36"/>
      <c r="NU156" s="36"/>
      <c r="NV156" s="36"/>
      <c r="NW156" s="36"/>
      <c r="NX156" s="36"/>
      <c r="NY156" s="36"/>
      <c r="NZ156" s="36"/>
      <c r="OA156" s="36"/>
      <c r="OB156" s="36"/>
      <c r="OC156" s="36"/>
      <c r="OD156" s="36"/>
      <c r="OE156" s="36"/>
      <c r="OF156" s="36"/>
      <c r="OG156" s="36"/>
      <c r="OH156" s="36"/>
      <c r="OI156" s="36"/>
      <c r="OJ156" s="36"/>
      <c r="OK156" s="36"/>
      <c r="OL156" s="36"/>
      <c r="OM156" s="36"/>
      <c r="ON156" s="36"/>
      <c r="OO156" s="36"/>
      <c r="OP156" s="36"/>
      <c r="OQ156" s="36"/>
      <c r="OR156" s="36"/>
      <c r="OS156" s="36"/>
      <c r="OT156" s="36"/>
      <c r="OU156" s="36"/>
      <c r="OV156" s="36"/>
      <c r="OW156" s="36"/>
      <c r="OX156" s="36"/>
      <c r="OY156" s="36"/>
      <c r="OZ156" s="36"/>
      <c r="PA156" s="36"/>
      <c r="PB156" s="36"/>
      <c r="PC156" s="36"/>
      <c r="PD156" s="36"/>
      <c r="PE156" s="36"/>
      <c r="PF156" s="36"/>
      <c r="PG156" s="36"/>
      <c r="PH156" s="36"/>
      <c r="PI156" s="36"/>
      <c r="PJ156" s="36"/>
      <c r="PK156" s="36"/>
      <c r="PL156" s="36"/>
      <c r="PM156" s="36"/>
      <c r="PN156" s="36"/>
      <c r="PO156" s="36"/>
      <c r="PP156" s="36"/>
      <c r="PQ156" s="36"/>
      <c r="PR156" s="36"/>
      <c r="PS156" s="36"/>
      <c r="PT156" s="36"/>
      <c r="PU156" s="36"/>
      <c r="PV156" s="36"/>
      <c r="PW156" s="36"/>
      <c r="PX156" s="36"/>
      <c r="PY156" s="36"/>
      <c r="PZ156" s="36"/>
      <c r="QA156" s="36"/>
      <c r="QB156" s="36"/>
      <c r="QC156" s="36"/>
      <c r="QD156" s="36"/>
      <c r="QE156" s="36"/>
      <c r="QF156" s="36"/>
      <c r="QG156" s="36"/>
      <c r="QH156" s="36"/>
      <c r="QI156" s="36"/>
      <c r="QJ156" s="36"/>
      <c r="QK156" s="36"/>
      <c r="QL156" s="36"/>
      <c r="QM156" s="36"/>
      <c r="QN156" s="36"/>
      <c r="QO156" s="36"/>
      <c r="QP156" s="36"/>
      <c r="QQ156" s="36"/>
      <c r="QR156" s="36"/>
      <c r="QS156" s="36"/>
      <c r="QT156" s="36"/>
      <c r="QU156" s="36"/>
      <c r="QV156" s="36"/>
      <c r="QW156" s="36"/>
      <c r="QX156" s="36"/>
      <c r="QY156" s="36"/>
      <c r="QZ156" s="36"/>
      <c r="RA156" s="36"/>
      <c r="RB156" s="36"/>
      <c r="RC156" s="36"/>
      <c r="RD156" s="36"/>
      <c r="RE156" s="36"/>
      <c r="RF156" s="36"/>
      <c r="RG156" s="36"/>
      <c r="RH156" s="36"/>
      <c r="RI156" s="36"/>
      <c r="RJ156" s="36"/>
      <c r="RK156" s="36"/>
      <c r="RL156" s="36"/>
    </row>
    <row r="157" spans="1:480" s="37" customFormat="1" ht="83.25" customHeight="1" x14ac:dyDescent="0.25">
      <c r="A157" s="44" t="s">
        <v>109</v>
      </c>
      <c r="B157" s="44" t="s">
        <v>123</v>
      </c>
      <c r="C157" s="44" t="s">
        <v>21</v>
      </c>
      <c r="D157" s="106" t="s">
        <v>180</v>
      </c>
      <c r="E157" s="43" t="s">
        <v>34</v>
      </c>
      <c r="F157" s="44" t="s">
        <v>35</v>
      </c>
      <c r="G157" s="49">
        <v>1</v>
      </c>
      <c r="H157" s="48">
        <v>45233</v>
      </c>
      <c r="I157" s="45">
        <v>0</v>
      </c>
      <c r="J157" s="45">
        <v>0</v>
      </c>
      <c r="K157" s="34">
        <v>0</v>
      </c>
      <c r="L157" s="42">
        <v>0</v>
      </c>
      <c r="M157" s="42">
        <v>0</v>
      </c>
      <c r="N157" s="83"/>
      <c r="O157" s="83"/>
      <c r="P157" s="83"/>
      <c r="Q157" s="163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  <c r="AG157" s="36"/>
      <c r="AH157" s="36"/>
      <c r="AI157" s="36"/>
      <c r="AJ157" s="36"/>
      <c r="AK157" s="36"/>
      <c r="AL157" s="36"/>
      <c r="AM157" s="36"/>
      <c r="AN157" s="36"/>
      <c r="AO157" s="36"/>
      <c r="AP157" s="36"/>
      <c r="AQ157" s="36"/>
      <c r="AR157" s="36"/>
      <c r="AS157" s="36"/>
      <c r="AT157" s="36"/>
      <c r="AU157" s="36"/>
      <c r="AV157" s="36"/>
      <c r="AW157" s="36"/>
      <c r="AX157" s="36"/>
      <c r="AY157" s="36"/>
      <c r="AZ157" s="36"/>
      <c r="BA157" s="36"/>
      <c r="BB157" s="36"/>
      <c r="BC157" s="36"/>
      <c r="BD157" s="36"/>
      <c r="BE157" s="36"/>
      <c r="BF157" s="36"/>
      <c r="BG157" s="36"/>
      <c r="BH157" s="36"/>
      <c r="BI157" s="36"/>
      <c r="BJ157" s="36"/>
      <c r="BK157" s="36"/>
      <c r="BL157" s="36"/>
      <c r="BM157" s="36"/>
      <c r="BN157" s="36"/>
      <c r="BO157" s="36"/>
      <c r="BP157" s="36"/>
      <c r="BQ157" s="36"/>
      <c r="BR157" s="36"/>
      <c r="BS157" s="36"/>
      <c r="BT157" s="36"/>
      <c r="BU157" s="36"/>
      <c r="BV157" s="36"/>
      <c r="BW157" s="36"/>
      <c r="BX157" s="36"/>
      <c r="BY157" s="36"/>
      <c r="BZ157" s="36"/>
      <c r="CA157" s="36"/>
      <c r="CB157" s="36"/>
      <c r="CC157" s="36"/>
      <c r="CD157" s="36"/>
      <c r="CE157" s="36"/>
      <c r="CF157" s="36"/>
      <c r="CG157" s="36"/>
      <c r="CH157" s="36"/>
      <c r="CI157" s="36"/>
      <c r="CJ157" s="36"/>
      <c r="CK157" s="36"/>
      <c r="CL157" s="36"/>
      <c r="CM157" s="36"/>
      <c r="CN157" s="36"/>
      <c r="CO157" s="36"/>
      <c r="CP157" s="36"/>
      <c r="CQ157" s="36"/>
      <c r="CR157" s="36"/>
      <c r="CS157" s="36"/>
      <c r="CT157" s="36"/>
      <c r="CU157" s="36"/>
      <c r="CV157" s="36"/>
      <c r="CW157" s="36"/>
      <c r="CX157" s="36"/>
      <c r="CY157" s="36"/>
      <c r="CZ157" s="36"/>
      <c r="DA157" s="36"/>
      <c r="DB157" s="36"/>
      <c r="DC157" s="36"/>
      <c r="DD157" s="36"/>
      <c r="DE157" s="36"/>
      <c r="DF157" s="36"/>
      <c r="DG157" s="36"/>
      <c r="DH157" s="36"/>
      <c r="DI157" s="36"/>
      <c r="DJ157" s="36"/>
      <c r="DK157" s="36"/>
      <c r="DL157" s="36"/>
      <c r="DM157" s="36"/>
      <c r="DN157" s="36"/>
      <c r="DO157" s="36"/>
      <c r="DP157" s="36"/>
      <c r="DQ157" s="36"/>
      <c r="DR157" s="36"/>
      <c r="DS157" s="36"/>
      <c r="DT157" s="36"/>
      <c r="DU157" s="36"/>
      <c r="DV157" s="36"/>
      <c r="DW157" s="36"/>
      <c r="DX157" s="36"/>
      <c r="DY157" s="36"/>
      <c r="DZ157" s="36"/>
      <c r="EA157" s="36"/>
      <c r="EB157" s="36"/>
      <c r="EC157" s="36"/>
      <c r="ED157" s="36"/>
      <c r="EE157" s="36"/>
      <c r="EF157" s="36"/>
      <c r="EG157" s="36"/>
      <c r="EH157" s="36"/>
      <c r="EI157" s="36"/>
      <c r="EJ157" s="36"/>
      <c r="EK157" s="36"/>
      <c r="EL157" s="36"/>
      <c r="EM157" s="36"/>
      <c r="EN157" s="36"/>
      <c r="EO157" s="36"/>
      <c r="EP157" s="36"/>
      <c r="EQ157" s="36"/>
      <c r="ER157" s="36"/>
      <c r="ES157" s="36"/>
      <c r="ET157" s="36"/>
      <c r="EU157" s="36"/>
      <c r="EV157" s="36"/>
      <c r="EW157" s="36"/>
      <c r="EX157" s="36"/>
      <c r="EY157" s="36"/>
      <c r="EZ157" s="36"/>
      <c r="FA157" s="36"/>
      <c r="FB157" s="36"/>
      <c r="FC157" s="36"/>
      <c r="FD157" s="36"/>
      <c r="FE157" s="36"/>
      <c r="FF157" s="36"/>
      <c r="FG157" s="36"/>
      <c r="FH157" s="36"/>
      <c r="FI157" s="36"/>
      <c r="FJ157" s="36"/>
      <c r="FK157" s="36"/>
      <c r="FL157" s="36"/>
      <c r="FM157" s="36"/>
      <c r="FN157" s="36"/>
      <c r="FO157" s="36"/>
      <c r="FP157" s="36"/>
      <c r="FQ157" s="36"/>
      <c r="FR157" s="36"/>
      <c r="FS157" s="36"/>
      <c r="FT157" s="36"/>
      <c r="FU157" s="36"/>
      <c r="FV157" s="36"/>
      <c r="FW157" s="36"/>
      <c r="FX157" s="36"/>
      <c r="FY157" s="36"/>
      <c r="FZ157" s="36"/>
      <c r="GA157" s="36"/>
      <c r="GB157" s="36"/>
      <c r="GC157" s="36"/>
      <c r="GD157" s="36"/>
      <c r="GE157" s="36"/>
      <c r="GF157" s="36"/>
      <c r="GG157" s="36"/>
      <c r="GH157" s="36"/>
      <c r="GI157" s="36"/>
      <c r="GJ157" s="36"/>
      <c r="GK157" s="36"/>
      <c r="GL157" s="36"/>
      <c r="GM157" s="36"/>
      <c r="GN157" s="36"/>
      <c r="GO157" s="36"/>
      <c r="GP157" s="36"/>
      <c r="GQ157" s="36"/>
      <c r="GR157" s="36"/>
      <c r="GS157" s="36"/>
      <c r="GT157" s="36"/>
      <c r="GU157" s="36"/>
      <c r="GV157" s="36"/>
      <c r="GW157" s="36"/>
      <c r="GX157" s="36"/>
      <c r="GY157" s="36"/>
      <c r="GZ157" s="36"/>
      <c r="HA157" s="36"/>
      <c r="HB157" s="36"/>
      <c r="HC157" s="36"/>
      <c r="HD157" s="36"/>
      <c r="HE157" s="36"/>
      <c r="HF157" s="36"/>
      <c r="HG157" s="36"/>
      <c r="HH157" s="36"/>
      <c r="HI157" s="36"/>
      <c r="HJ157" s="36"/>
      <c r="HK157" s="36"/>
      <c r="HL157" s="36"/>
      <c r="HM157" s="36"/>
      <c r="HN157" s="36"/>
      <c r="HO157" s="36"/>
      <c r="HP157" s="36"/>
      <c r="HQ157" s="36"/>
      <c r="HR157" s="36"/>
      <c r="HS157" s="36"/>
      <c r="HT157" s="36"/>
      <c r="HU157" s="36"/>
      <c r="HV157" s="36"/>
      <c r="HW157" s="36"/>
      <c r="HX157" s="36"/>
      <c r="HY157" s="36"/>
      <c r="HZ157" s="36"/>
      <c r="IA157" s="36"/>
      <c r="IB157" s="36"/>
      <c r="IC157" s="36"/>
      <c r="ID157" s="36"/>
      <c r="IE157" s="36"/>
      <c r="IF157" s="36"/>
      <c r="IG157" s="36"/>
      <c r="IH157" s="36"/>
      <c r="II157" s="36"/>
      <c r="IJ157" s="36"/>
      <c r="IK157" s="36"/>
      <c r="IL157" s="36"/>
      <c r="IM157" s="36"/>
      <c r="IN157" s="36"/>
      <c r="IO157" s="36"/>
      <c r="IP157" s="36"/>
      <c r="IQ157" s="36"/>
      <c r="IR157" s="36"/>
      <c r="IS157" s="36"/>
      <c r="IT157" s="36"/>
      <c r="IU157" s="36"/>
      <c r="IV157" s="36"/>
      <c r="IW157" s="36"/>
      <c r="IX157" s="36"/>
      <c r="IY157" s="36"/>
      <c r="IZ157" s="36"/>
      <c r="JA157" s="36"/>
      <c r="JB157" s="36"/>
      <c r="JC157" s="36"/>
      <c r="JD157" s="36"/>
      <c r="JE157" s="36"/>
      <c r="JF157" s="36"/>
      <c r="JG157" s="36"/>
      <c r="JH157" s="36"/>
      <c r="JI157" s="36"/>
      <c r="JJ157" s="36"/>
      <c r="JK157" s="36"/>
      <c r="JL157" s="36"/>
      <c r="JM157" s="36"/>
      <c r="JN157" s="36"/>
      <c r="JO157" s="36"/>
      <c r="JP157" s="36"/>
      <c r="JQ157" s="36"/>
      <c r="JR157" s="36"/>
      <c r="JS157" s="36"/>
      <c r="JT157" s="36"/>
      <c r="JU157" s="36"/>
      <c r="JV157" s="36"/>
      <c r="JW157" s="36"/>
      <c r="JX157" s="36"/>
      <c r="JY157" s="36"/>
      <c r="JZ157" s="36"/>
      <c r="KA157" s="36"/>
      <c r="KB157" s="36"/>
      <c r="KC157" s="36"/>
      <c r="KD157" s="36"/>
      <c r="KE157" s="36"/>
      <c r="KF157" s="36"/>
      <c r="KG157" s="36"/>
      <c r="KH157" s="36"/>
      <c r="KI157" s="36"/>
      <c r="KJ157" s="36"/>
      <c r="KK157" s="36"/>
      <c r="KL157" s="36"/>
      <c r="KM157" s="36"/>
      <c r="KN157" s="36"/>
      <c r="KO157" s="36"/>
      <c r="KP157" s="36"/>
      <c r="KQ157" s="36"/>
      <c r="KR157" s="36"/>
      <c r="KS157" s="36"/>
      <c r="KT157" s="36"/>
      <c r="KU157" s="36"/>
      <c r="KV157" s="36"/>
      <c r="KW157" s="36"/>
      <c r="KX157" s="36"/>
      <c r="KY157" s="36"/>
      <c r="KZ157" s="36"/>
      <c r="LA157" s="36"/>
      <c r="LB157" s="36"/>
      <c r="LC157" s="36"/>
      <c r="LD157" s="36"/>
      <c r="LE157" s="36"/>
      <c r="LF157" s="36"/>
      <c r="LG157" s="36"/>
      <c r="LH157" s="36"/>
      <c r="LI157" s="36"/>
      <c r="LJ157" s="36"/>
      <c r="LK157" s="36"/>
      <c r="LL157" s="36"/>
      <c r="LM157" s="36"/>
      <c r="LN157" s="36"/>
      <c r="LO157" s="36"/>
      <c r="LP157" s="36"/>
      <c r="LQ157" s="36"/>
      <c r="LR157" s="36"/>
      <c r="LS157" s="36"/>
      <c r="LT157" s="36"/>
      <c r="LU157" s="36"/>
      <c r="LV157" s="36"/>
      <c r="LW157" s="36"/>
      <c r="LX157" s="36"/>
      <c r="LY157" s="36"/>
      <c r="LZ157" s="36"/>
      <c r="MA157" s="36"/>
      <c r="MB157" s="36"/>
      <c r="MC157" s="36"/>
      <c r="MD157" s="36"/>
      <c r="ME157" s="36"/>
      <c r="MF157" s="36"/>
      <c r="MG157" s="36"/>
      <c r="MH157" s="36"/>
      <c r="MI157" s="36"/>
      <c r="MJ157" s="36"/>
      <c r="MK157" s="36"/>
      <c r="ML157" s="36"/>
      <c r="MM157" s="36"/>
      <c r="MN157" s="36"/>
      <c r="MO157" s="36"/>
      <c r="MP157" s="36"/>
      <c r="MQ157" s="36"/>
      <c r="MR157" s="36"/>
      <c r="MS157" s="36"/>
      <c r="MT157" s="36"/>
      <c r="MU157" s="36"/>
      <c r="MV157" s="36"/>
      <c r="MW157" s="36"/>
      <c r="MX157" s="36"/>
      <c r="MY157" s="36"/>
      <c r="MZ157" s="36"/>
      <c r="NA157" s="36"/>
      <c r="NB157" s="36"/>
      <c r="NC157" s="36"/>
      <c r="ND157" s="36"/>
      <c r="NE157" s="36"/>
      <c r="NF157" s="36"/>
      <c r="NG157" s="36"/>
      <c r="NH157" s="36"/>
      <c r="NI157" s="36"/>
      <c r="NJ157" s="36"/>
      <c r="NK157" s="36"/>
      <c r="NL157" s="36"/>
      <c r="NM157" s="36"/>
      <c r="NN157" s="36"/>
      <c r="NO157" s="36"/>
      <c r="NP157" s="36"/>
      <c r="NQ157" s="36"/>
      <c r="NR157" s="36"/>
      <c r="NS157" s="36"/>
      <c r="NT157" s="36"/>
      <c r="NU157" s="36"/>
      <c r="NV157" s="36"/>
      <c r="NW157" s="36"/>
      <c r="NX157" s="36"/>
      <c r="NY157" s="36"/>
      <c r="NZ157" s="36"/>
      <c r="OA157" s="36"/>
      <c r="OB157" s="36"/>
      <c r="OC157" s="36"/>
      <c r="OD157" s="36"/>
      <c r="OE157" s="36"/>
      <c r="OF157" s="36"/>
      <c r="OG157" s="36"/>
      <c r="OH157" s="36"/>
      <c r="OI157" s="36"/>
      <c r="OJ157" s="36"/>
      <c r="OK157" s="36"/>
      <c r="OL157" s="36"/>
      <c r="OM157" s="36"/>
      <c r="ON157" s="36"/>
      <c r="OO157" s="36"/>
      <c r="OP157" s="36"/>
      <c r="OQ157" s="36"/>
      <c r="OR157" s="36"/>
      <c r="OS157" s="36"/>
      <c r="OT157" s="36"/>
      <c r="OU157" s="36"/>
      <c r="OV157" s="36"/>
      <c r="OW157" s="36"/>
      <c r="OX157" s="36"/>
      <c r="OY157" s="36"/>
      <c r="OZ157" s="36"/>
      <c r="PA157" s="36"/>
      <c r="PB157" s="36"/>
      <c r="PC157" s="36"/>
      <c r="PD157" s="36"/>
      <c r="PE157" s="36"/>
      <c r="PF157" s="36"/>
      <c r="PG157" s="36"/>
      <c r="PH157" s="36"/>
      <c r="PI157" s="36"/>
      <c r="PJ157" s="36"/>
      <c r="PK157" s="36"/>
      <c r="PL157" s="36"/>
      <c r="PM157" s="36"/>
      <c r="PN157" s="36"/>
      <c r="PO157" s="36"/>
      <c r="PP157" s="36"/>
      <c r="PQ157" s="36"/>
      <c r="PR157" s="36"/>
      <c r="PS157" s="36"/>
      <c r="PT157" s="36"/>
      <c r="PU157" s="36"/>
      <c r="PV157" s="36"/>
      <c r="PW157" s="36"/>
      <c r="PX157" s="36"/>
      <c r="PY157" s="36"/>
      <c r="PZ157" s="36"/>
      <c r="QA157" s="36"/>
      <c r="QB157" s="36"/>
      <c r="QC157" s="36"/>
      <c r="QD157" s="36"/>
      <c r="QE157" s="36"/>
      <c r="QF157" s="36"/>
      <c r="QG157" s="36"/>
      <c r="QH157" s="36"/>
      <c r="QI157" s="36"/>
      <c r="QJ157" s="36"/>
      <c r="QK157" s="36"/>
      <c r="QL157" s="36"/>
      <c r="QM157" s="36"/>
      <c r="QN157" s="36"/>
      <c r="QO157" s="36"/>
      <c r="QP157" s="36"/>
      <c r="QQ157" s="36"/>
      <c r="QR157" s="36"/>
      <c r="QS157" s="36"/>
      <c r="QT157" s="36"/>
      <c r="QU157" s="36"/>
      <c r="QV157" s="36"/>
      <c r="QW157" s="36"/>
      <c r="QX157" s="36"/>
      <c r="QY157" s="36"/>
      <c r="QZ157" s="36"/>
      <c r="RA157" s="36"/>
      <c r="RB157" s="36"/>
      <c r="RC157" s="36"/>
      <c r="RD157" s="36"/>
      <c r="RE157" s="36"/>
      <c r="RF157" s="36"/>
      <c r="RG157" s="36"/>
      <c r="RH157" s="36"/>
      <c r="RI157" s="36"/>
      <c r="RJ157" s="36"/>
      <c r="RK157" s="36"/>
      <c r="RL157" s="36"/>
    </row>
    <row r="158" spans="1:480" s="37" customFormat="1" ht="274.5" customHeight="1" x14ac:dyDescent="0.25">
      <c r="A158" s="44" t="s">
        <v>109</v>
      </c>
      <c r="B158" s="44" t="s">
        <v>123</v>
      </c>
      <c r="C158" s="44" t="s">
        <v>21</v>
      </c>
      <c r="D158" s="106" t="s">
        <v>181</v>
      </c>
      <c r="E158" s="43" t="s">
        <v>34</v>
      </c>
      <c r="F158" s="44" t="s">
        <v>35</v>
      </c>
      <c r="G158" s="49">
        <v>1</v>
      </c>
      <c r="H158" s="38">
        <v>45234</v>
      </c>
      <c r="I158" s="45">
        <v>0</v>
      </c>
      <c r="J158" s="45">
        <v>0</v>
      </c>
      <c r="K158" s="34">
        <v>596</v>
      </c>
      <c r="L158" s="42">
        <v>0</v>
      </c>
      <c r="M158" s="42">
        <v>0</v>
      </c>
      <c r="N158" s="83"/>
      <c r="O158" s="83"/>
      <c r="P158" s="83"/>
      <c r="Q158" s="163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  <c r="AJ158" s="36"/>
      <c r="AK158" s="36"/>
      <c r="AL158" s="36"/>
      <c r="AM158" s="36"/>
      <c r="AN158" s="36"/>
      <c r="AO158" s="36"/>
      <c r="AP158" s="36"/>
      <c r="AQ158" s="36"/>
      <c r="AR158" s="36"/>
      <c r="AS158" s="36"/>
      <c r="AT158" s="36"/>
      <c r="AU158" s="36"/>
      <c r="AV158" s="36"/>
      <c r="AW158" s="36"/>
      <c r="AX158" s="36"/>
      <c r="AY158" s="36"/>
      <c r="AZ158" s="36"/>
      <c r="BA158" s="36"/>
      <c r="BB158" s="36"/>
      <c r="BC158" s="36"/>
      <c r="BD158" s="36"/>
      <c r="BE158" s="36"/>
      <c r="BF158" s="36"/>
      <c r="BG158" s="36"/>
      <c r="BH158" s="36"/>
      <c r="BI158" s="36"/>
      <c r="BJ158" s="36"/>
      <c r="BK158" s="36"/>
      <c r="BL158" s="36"/>
      <c r="BM158" s="36"/>
      <c r="BN158" s="36"/>
      <c r="BO158" s="36"/>
      <c r="BP158" s="36"/>
      <c r="BQ158" s="36"/>
      <c r="BR158" s="36"/>
      <c r="BS158" s="36"/>
      <c r="BT158" s="36"/>
      <c r="BU158" s="36"/>
      <c r="BV158" s="36"/>
      <c r="BW158" s="36"/>
      <c r="BX158" s="36"/>
      <c r="BY158" s="36"/>
      <c r="BZ158" s="36"/>
      <c r="CA158" s="36"/>
      <c r="CB158" s="36"/>
      <c r="CC158" s="36"/>
      <c r="CD158" s="36"/>
      <c r="CE158" s="36"/>
      <c r="CF158" s="36"/>
      <c r="CG158" s="36"/>
      <c r="CH158" s="36"/>
      <c r="CI158" s="36"/>
      <c r="CJ158" s="36"/>
      <c r="CK158" s="36"/>
      <c r="CL158" s="36"/>
      <c r="CM158" s="36"/>
      <c r="CN158" s="36"/>
      <c r="CO158" s="36"/>
      <c r="CP158" s="36"/>
      <c r="CQ158" s="36"/>
      <c r="CR158" s="36"/>
      <c r="CS158" s="36"/>
      <c r="CT158" s="36"/>
      <c r="CU158" s="36"/>
      <c r="CV158" s="36"/>
      <c r="CW158" s="36"/>
      <c r="CX158" s="36"/>
      <c r="CY158" s="36"/>
      <c r="CZ158" s="36"/>
      <c r="DA158" s="36"/>
      <c r="DB158" s="36"/>
      <c r="DC158" s="36"/>
      <c r="DD158" s="36"/>
      <c r="DE158" s="36"/>
      <c r="DF158" s="36"/>
      <c r="DG158" s="36"/>
      <c r="DH158" s="36"/>
      <c r="DI158" s="36"/>
      <c r="DJ158" s="36"/>
      <c r="DK158" s="36"/>
      <c r="DL158" s="36"/>
      <c r="DM158" s="36"/>
      <c r="DN158" s="36"/>
      <c r="DO158" s="36"/>
      <c r="DP158" s="36"/>
      <c r="DQ158" s="36"/>
      <c r="DR158" s="36"/>
      <c r="DS158" s="36"/>
      <c r="DT158" s="36"/>
      <c r="DU158" s="36"/>
      <c r="DV158" s="36"/>
      <c r="DW158" s="36"/>
      <c r="DX158" s="36"/>
      <c r="DY158" s="36"/>
      <c r="DZ158" s="36"/>
      <c r="EA158" s="36"/>
      <c r="EB158" s="36"/>
      <c r="EC158" s="36"/>
      <c r="ED158" s="36"/>
      <c r="EE158" s="36"/>
      <c r="EF158" s="36"/>
      <c r="EG158" s="36"/>
      <c r="EH158" s="36"/>
      <c r="EI158" s="36"/>
      <c r="EJ158" s="36"/>
      <c r="EK158" s="36"/>
      <c r="EL158" s="36"/>
      <c r="EM158" s="36"/>
      <c r="EN158" s="36"/>
      <c r="EO158" s="36"/>
      <c r="EP158" s="36"/>
      <c r="EQ158" s="36"/>
      <c r="ER158" s="36"/>
      <c r="ES158" s="36"/>
      <c r="ET158" s="36"/>
      <c r="EU158" s="36"/>
      <c r="EV158" s="36"/>
      <c r="EW158" s="36"/>
      <c r="EX158" s="36"/>
      <c r="EY158" s="36"/>
      <c r="EZ158" s="36"/>
      <c r="FA158" s="36"/>
      <c r="FB158" s="36"/>
      <c r="FC158" s="36"/>
      <c r="FD158" s="36"/>
      <c r="FE158" s="36"/>
      <c r="FF158" s="36"/>
      <c r="FG158" s="36"/>
      <c r="FH158" s="36"/>
      <c r="FI158" s="36"/>
      <c r="FJ158" s="36"/>
      <c r="FK158" s="36"/>
      <c r="FL158" s="36"/>
      <c r="FM158" s="36"/>
      <c r="FN158" s="36"/>
      <c r="FO158" s="36"/>
      <c r="FP158" s="36"/>
      <c r="FQ158" s="36"/>
      <c r="FR158" s="36"/>
      <c r="FS158" s="36"/>
      <c r="FT158" s="36"/>
      <c r="FU158" s="36"/>
      <c r="FV158" s="36"/>
      <c r="FW158" s="36"/>
      <c r="FX158" s="36"/>
      <c r="FY158" s="36"/>
      <c r="FZ158" s="36"/>
      <c r="GA158" s="36"/>
      <c r="GB158" s="36"/>
      <c r="GC158" s="36"/>
      <c r="GD158" s="36"/>
      <c r="GE158" s="36"/>
      <c r="GF158" s="36"/>
      <c r="GG158" s="36"/>
      <c r="GH158" s="36"/>
      <c r="GI158" s="36"/>
      <c r="GJ158" s="36"/>
      <c r="GK158" s="36"/>
      <c r="GL158" s="36"/>
      <c r="GM158" s="36"/>
      <c r="GN158" s="36"/>
      <c r="GO158" s="36"/>
      <c r="GP158" s="36"/>
      <c r="GQ158" s="36"/>
      <c r="GR158" s="36"/>
      <c r="GS158" s="36"/>
      <c r="GT158" s="36"/>
      <c r="GU158" s="36"/>
      <c r="GV158" s="36"/>
      <c r="GW158" s="36"/>
      <c r="GX158" s="36"/>
      <c r="GY158" s="36"/>
      <c r="GZ158" s="36"/>
      <c r="HA158" s="36"/>
      <c r="HB158" s="36"/>
      <c r="HC158" s="36"/>
      <c r="HD158" s="36"/>
      <c r="HE158" s="36"/>
      <c r="HF158" s="36"/>
      <c r="HG158" s="36"/>
      <c r="HH158" s="36"/>
      <c r="HI158" s="36"/>
      <c r="HJ158" s="36"/>
      <c r="HK158" s="36"/>
      <c r="HL158" s="36"/>
      <c r="HM158" s="36"/>
      <c r="HN158" s="36"/>
      <c r="HO158" s="36"/>
      <c r="HP158" s="36"/>
      <c r="HQ158" s="36"/>
      <c r="HR158" s="36"/>
      <c r="HS158" s="36"/>
      <c r="HT158" s="36"/>
      <c r="HU158" s="36"/>
      <c r="HV158" s="36"/>
      <c r="HW158" s="36"/>
      <c r="HX158" s="36"/>
      <c r="HY158" s="36"/>
      <c r="HZ158" s="36"/>
      <c r="IA158" s="36"/>
      <c r="IB158" s="36"/>
      <c r="IC158" s="36"/>
      <c r="ID158" s="36"/>
      <c r="IE158" s="36"/>
      <c r="IF158" s="36"/>
      <c r="IG158" s="36"/>
      <c r="IH158" s="36"/>
      <c r="II158" s="36"/>
      <c r="IJ158" s="36"/>
      <c r="IK158" s="36"/>
      <c r="IL158" s="36"/>
      <c r="IM158" s="36"/>
      <c r="IN158" s="36"/>
      <c r="IO158" s="36"/>
      <c r="IP158" s="36"/>
      <c r="IQ158" s="36"/>
      <c r="IR158" s="36"/>
      <c r="IS158" s="36"/>
      <c r="IT158" s="36"/>
      <c r="IU158" s="36"/>
      <c r="IV158" s="36"/>
      <c r="IW158" s="36"/>
      <c r="IX158" s="36"/>
      <c r="IY158" s="36"/>
      <c r="IZ158" s="36"/>
      <c r="JA158" s="36"/>
      <c r="JB158" s="36"/>
      <c r="JC158" s="36"/>
      <c r="JD158" s="36"/>
      <c r="JE158" s="36"/>
      <c r="JF158" s="36"/>
      <c r="JG158" s="36"/>
      <c r="JH158" s="36"/>
      <c r="JI158" s="36"/>
      <c r="JJ158" s="36"/>
      <c r="JK158" s="36"/>
      <c r="JL158" s="36"/>
      <c r="JM158" s="36"/>
      <c r="JN158" s="36"/>
      <c r="JO158" s="36"/>
      <c r="JP158" s="36"/>
      <c r="JQ158" s="36"/>
      <c r="JR158" s="36"/>
      <c r="JS158" s="36"/>
      <c r="JT158" s="36"/>
      <c r="JU158" s="36"/>
      <c r="JV158" s="36"/>
      <c r="JW158" s="36"/>
      <c r="JX158" s="36"/>
      <c r="JY158" s="36"/>
      <c r="JZ158" s="36"/>
      <c r="KA158" s="36"/>
      <c r="KB158" s="36"/>
      <c r="KC158" s="36"/>
      <c r="KD158" s="36"/>
      <c r="KE158" s="36"/>
      <c r="KF158" s="36"/>
      <c r="KG158" s="36"/>
      <c r="KH158" s="36"/>
      <c r="KI158" s="36"/>
      <c r="KJ158" s="36"/>
      <c r="KK158" s="36"/>
      <c r="KL158" s="36"/>
      <c r="KM158" s="36"/>
      <c r="KN158" s="36"/>
      <c r="KO158" s="36"/>
      <c r="KP158" s="36"/>
      <c r="KQ158" s="36"/>
      <c r="KR158" s="36"/>
      <c r="KS158" s="36"/>
      <c r="KT158" s="36"/>
      <c r="KU158" s="36"/>
      <c r="KV158" s="36"/>
      <c r="KW158" s="36"/>
      <c r="KX158" s="36"/>
      <c r="KY158" s="36"/>
      <c r="KZ158" s="36"/>
      <c r="LA158" s="36"/>
      <c r="LB158" s="36"/>
      <c r="LC158" s="36"/>
      <c r="LD158" s="36"/>
      <c r="LE158" s="36"/>
      <c r="LF158" s="36"/>
      <c r="LG158" s="36"/>
      <c r="LH158" s="36"/>
      <c r="LI158" s="36"/>
      <c r="LJ158" s="36"/>
      <c r="LK158" s="36"/>
      <c r="LL158" s="36"/>
      <c r="LM158" s="36"/>
      <c r="LN158" s="36"/>
      <c r="LO158" s="36"/>
      <c r="LP158" s="36"/>
      <c r="LQ158" s="36"/>
      <c r="LR158" s="36"/>
      <c r="LS158" s="36"/>
      <c r="LT158" s="36"/>
      <c r="LU158" s="36"/>
      <c r="LV158" s="36"/>
      <c r="LW158" s="36"/>
      <c r="LX158" s="36"/>
      <c r="LY158" s="36"/>
      <c r="LZ158" s="36"/>
      <c r="MA158" s="36"/>
      <c r="MB158" s="36"/>
      <c r="MC158" s="36"/>
      <c r="MD158" s="36"/>
      <c r="ME158" s="36"/>
      <c r="MF158" s="36"/>
      <c r="MG158" s="36"/>
      <c r="MH158" s="36"/>
      <c r="MI158" s="36"/>
      <c r="MJ158" s="36"/>
      <c r="MK158" s="36"/>
      <c r="ML158" s="36"/>
      <c r="MM158" s="36"/>
      <c r="MN158" s="36"/>
      <c r="MO158" s="36"/>
      <c r="MP158" s="36"/>
      <c r="MQ158" s="36"/>
      <c r="MR158" s="36"/>
      <c r="MS158" s="36"/>
      <c r="MT158" s="36"/>
      <c r="MU158" s="36"/>
      <c r="MV158" s="36"/>
      <c r="MW158" s="36"/>
      <c r="MX158" s="36"/>
      <c r="MY158" s="36"/>
      <c r="MZ158" s="36"/>
      <c r="NA158" s="36"/>
      <c r="NB158" s="36"/>
      <c r="NC158" s="36"/>
      <c r="ND158" s="36"/>
      <c r="NE158" s="36"/>
      <c r="NF158" s="36"/>
      <c r="NG158" s="36"/>
      <c r="NH158" s="36"/>
      <c r="NI158" s="36"/>
      <c r="NJ158" s="36"/>
      <c r="NK158" s="36"/>
      <c r="NL158" s="36"/>
      <c r="NM158" s="36"/>
      <c r="NN158" s="36"/>
      <c r="NO158" s="36"/>
      <c r="NP158" s="36"/>
      <c r="NQ158" s="36"/>
      <c r="NR158" s="36"/>
      <c r="NS158" s="36"/>
      <c r="NT158" s="36"/>
      <c r="NU158" s="36"/>
      <c r="NV158" s="36"/>
      <c r="NW158" s="36"/>
      <c r="NX158" s="36"/>
      <c r="NY158" s="36"/>
      <c r="NZ158" s="36"/>
      <c r="OA158" s="36"/>
      <c r="OB158" s="36"/>
      <c r="OC158" s="36"/>
      <c r="OD158" s="36"/>
      <c r="OE158" s="36"/>
      <c r="OF158" s="36"/>
      <c r="OG158" s="36"/>
      <c r="OH158" s="36"/>
      <c r="OI158" s="36"/>
      <c r="OJ158" s="36"/>
      <c r="OK158" s="36"/>
      <c r="OL158" s="36"/>
      <c r="OM158" s="36"/>
      <c r="ON158" s="36"/>
      <c r="OO158" s="36"/>
      <c r="OP158" s="36"/>
      <c r="OQ158" s="36"/>
      <c r="OR158" s="36"/>
      <c r="OS158" s="36"/>
      <c r="OT158" s="36"/>
      <c r="OU158" s="36"/>
      <c r="OV158" s="36"/>
      <c r="OW158" s="36"/>
      <c r="OX158" s="36"/>
      <c r="OY158" s="36"/>
      <c r="OZ158" s="36"/>
      <c r="PA158" s="36"/>
      <c r="PB158" s="36"/>
      <c r="PC158" s="36"/>
      <c r="PD158" s="36"/>
      <c r="PE158" s="36"/>
      <c r="PF158" s="36"/>
      <c r="PG158" s="36"/>
      <c r="PH158" s="36"/>
      <c r="PI158" s="36"/>
      <c r="PJ158" s="36"/>
      <c r="PK158" s="36"/>
      <c r="PL158" s="36"/>
      <c r="PM158" s="36"/>
      <c r="PN158" s="36"/>
      <c r="PO158" s="36"/>
      <c r="PP158" s="36"/>
      <c r="PQ158" s="36"/>
      <c r="PR158" s="36"/>
      <c r="PS158" s="36"/>
      <c r="PT158" s="36"/>
      <c r="PU158" s="36"/>
      <c r="PV158" s="36"/>
      <c r="PW158" s="36"/>
      <c r="PX158" s="36"/>
      <c r="PY158" s="36"/>
      <c r="PZ158" s="36"/>
      <c r="QA158" s="36"/>
      <c r="QB158" s="36"/>
      <c r="QC158" s="36"/>
      <c r="QD158" s="36"/>
      <c r="QE158" s="36"/>
      <c r="QF158" s="36"/>
      <c r="QG158" s="36"/>
      <c r="QH158" s="36"/>
      <c r="QI158" s="36"/>
      <c r="QJ158" s="36"/>
      <c r="QK158" s="36"/>
      <c r="QL158" s="36"/>
      <c r="QM158" s="36"/>
      <c r="QN158" s="36"/>
      <c r="QO158" s="36"/>
      <c r="QP158" s="36"/>
      <c r="QQ158" s="36"/>
      <c r="QR158" s="36"/>
      <c r="QS158" s="36"/>
      <c r="QT158" s="36"/>
      <c r="QU158" s="36"/>
      <c r="QV158" s="36"/>
      <c r="QW158" s="36"/>
      <c r="QX158" s="36"/>
      <c r="QY158" s="36"/>
      <c r="QZ158" s="36"/>
      <c r="RA158" s="36"/>
      <c r="RB158" s="36"/>
      <c r="RC158" s="36"/>
      <c r="RD158" s="36"/>
      <c r="RE158" s="36"/>
      <c r="RF158" s="36"/>
      <c r="RG158" s="36"/>
      <c r="RH158" s="36"/>
      <c r="RI158" s="36"/>
      <c r="RJ158" s="36"/>
      <c r="RK158" s="36"/>
      <c r="RL158" s="36"/>
    </row>
    <row r="159" spans="1:480" s="37" customFormat="1" ht="84.75" customHeight="1" x14ac:dyDescent="0.25">
      <c r="A159" s="44" t="s">
        <v>109</v>
      </c>
      <c r="B159" s="44" t="s">
        <v>123</v>
      </c>
      <c r="C159" s="44" t="s">
        <v>21</v>
      </c>
      <c r="D159" s="106" t="s">
        <v>182</v>
      </c>
      <c r="E159" s="43" t="s">
        <v>34</v>
      </c>
      <c r="F159" s="44" t="s">
        <v>35</v>
      </c>
      <c r="G159" s="49">
        <v>1</v>
      </c>
      <c r="H159" s="38">
        <v>45265</v>
      </c>
      <c r="I159" s="45">
        <v>0</v>
      </c>
      <c r="J159" s="45">
        <v>0</v>
      </c>
      <c r="K159" s="34">
        <v>430.96</v>
      </c>
      <c r="L159" s="42">
        <v>0</v>
      </c>
      <c r="M159" s="42">
        <v>0</v>
      </c>
      <c r="N159" s="83"/>
      <c r="O159" s="83"/>
      <c r="P159" s="83"/>
      <c r="Q159" s="163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/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/>
      <c r="AV159" s="36"/>
      <c r="AW159" s="36"/>
      <c r="AX159" s="36"/>
      <c r="AY159" s="36"/>
      <c r="AZ159" s="36"/>
      <c r="BA159" s="36"/>
      <c r="BB159" s="36"/>
      <c r="BC159" s="36"/>
      <c r="BD159" s="36"/>
      <c r="BE159" s="36"/>
      <c r="BF159" s="36"/>
      <c r="BG159" s="36"/>
      <c r="BH159" s="36"/>
      <c r="BI159" s="36"/>
      <c r="BJ159" s="36"/>
      <c r="BK159" s="36"/>
      <c r="BL159" s="36"/>
      <c r="BM159" s="36"/>
      <c r="BN159" s="36"/>
      <c r="BO159" s="36"/>
      <c r="BP159" s="36"/>
      <c r="BQ159" s="36"/>
      <c r="BR159" s="36"/>
      <c r="BS159" s="36"/>
      <c r="BT159" s="36"/>
      <c r="BU159" s="36"/>
      <c r="BV159" s="36"/>
      <c r="BW159" s="36"/>
      <c r="BX159" s="36"/>
      <c r="BY159" s="36"/>
      <c r="BZ159" s="36"/>
      <c r="CA159" s="36"/>
      <c r="CB159" s="36"/>
      <c r="CC159" s="36"/>
      <c r="CD159" s="36"/>
      <c r="CE159" s="36"/>
      <c r="CF159" s="36"/>
      <c r="CG159" s="36"/>
      <c r="CH159" s="36"/>
      <c r="CI159" s="36"/>
      <c r="CJ159" s="36"/>
      <c r="CK159" s="36"/>
      <c r="CL159" s="36"/>
      <c r="CM159" s="36"/>
      <c r="CN159" s="36"/>
      <c r="CO159" s="36"/>
      <c r="CP159" s="36"/>
      <c r="CQ159" s="36"/>
      <c r="CR159" s="36"/>
      <c r="CS159" s="36"/>
      <c r="CT159" s="36"/>
      <c r="CU159" s="36"/>
      <c r="CV159" s="36"/>
      <c r="CW159" s="36"/>
      <c r="CX159" s="36"/>
      <c r="CY159" s="36"/>
      <c r="CZ159" s="36"/>
      <c r="DA159" s="36"/>
      <c r="DB159" s="36"/>
      <c r="DC159" s="36"/>
      <c r="DD159" s="36"/>
      <c r="DE159" s="36"/>
      <c r="DF159" s="36"/>
      <c r="DG159" s="36"/>
      <c r="DH159" s="36"/>
      <c r="DI159" s="36"/>
      <c r="DJ159" s="36"/>
      <c r="DK159" s="36"/>
      <c r="DL159" s="36"/>
      <c r="DM159" s="36"/>
      <c r="DN159" s="36"/>
      <c r="DO159" s="36"/>
      <c r="DP159" s="36"/>
      <c r="DQ159" s="36"/>
      <c r="DR159" s="36"/>
      <c r="DS159" s="36"/>
      <c r="DT159" s="36"/>
      <c r="DU159" s="36"/>
      <c r="DV159" s="36"/>
      <c r="DW159" s="36"/>
      <c r="DX159" s="36"/>
      <c r="DY159" s="36"/>
      <c r="DZ159" s="36"/>
      <c r="EA159" s="36"/>
      <c r="EB159" s="36"/>
      <c r="EC159" s="36"/>
      <c r="ED159" s="36"/>
      <c r="EE159" s="36"/>
      <c r="EF159" s="36"/>
      <c r="EG159" s="36"/>
      <c r="EH159" s="36"/>
      <c r="EI159" s="36"/>
      <c r="EJ159" s="36"/>
      <c r="EK159" s="36"/>
      <c r="EL159" s="36"/>
      <c r="EM159" s="36"/>
      <c r="EN159" s="36"/>
      <c r="EO159" s="36"/>
      <c r="EP159" s="36"/>
      <c r="EQ159" s="36"/>
      <c r="ER159" s="36"/>
      <c r="ES159" s="36"/>
      <c r="ET159" s="36"/>
      <c r="EU159" s="36"/>
      <c r="EV159" s="36"/>
      <c r="EW159" s="36"/>
      <c r="EX159" s="36"/>
      <c r="EY159" s="36"/>
      <c r="EZ159" s="36"/>
      <c r="FA159" s="36"/>
      <c r="FB159" s="36"/>
      <c r="FC159" s="36"/>
      <c r="FD159" s="36"/>
      <c r="FE159" s="36"/>
      <c r="FF159" s="36"/>
      <c r="FG159" s="36"/>
      <c r="FH159" s="36"/>
      <c r="FI159" s="36"/>
      <c r="FJ159" s="36"/>
      <c r="FK159" s="36"/>
      <c r="FL159" s="36"/>
      <c r="FM159" s="36"/>
      <c r="FN159" s="36"/>
      <c r="FO159" s="36"/>
      <c r="FP159" s="36"/>
      <c r="FQ159" s="36"/>
      <c r="FR159" s="36"/>
      <c r="FS159" s="36"/>
      <c r="FT159" s="36"/>
      <c r="FU159" s="36"/>
      <c r="FV159" s="36"/>
      <c r="FW159" s="36"/>
      <c r="FX159" s="36"/>
      <c r="FY159" s="36"/>
      <c r="FZ159" s="36"/>
      <c r="GA159" s="36"/>
      <c r="GB159" s="36"/>
      <c r="GC159" s="36"/>
      <c r="GD159" s="36"/>
      <c r="GE159" s="36"/>
      <c r="GF159" s="36"/>
      <c r="GG159" s="36"/>
      <c r="GH159" s="36"/>
      <c r="GI159" s="36"/>
      <c r="GJ159" s="36"/>
      <c r="GK159" s="36"/>
      <c r="GL159" s="36"/>
      <c r="GM159" s="36"/>
      <c r="GN159" s="36"/>
      <c r="GO159" s="36"/>
      <c r="GP159" s="36"/>
      <c r="GQ159" s="36"/>
      <c r="GR159" s="36"/>
      <c r="GS159" s="36"/>
      <c r="GT159" s="36"/>
      <c r="GU159" s="36"/>
      <c r="GV159" s="36"/>
      <c r="GW159" s="36"/>
      <c r="GX159" s="36"/>
      <c r="GY159" s="36"/>
      <c r="GZ159" s="36"/>
      <c r="HA159" s="36"/>
      <c r="HB159" s="36"/>
      <c r="HC159" s="36"/>
      <c r="HD159" s="36"/>
      <c r="HE159" s="36"/>
      <c r="HF159" s="36"/>
      <c r="HG159" s="36"/>
      <c r="HH159" s="36"/>
      <c r="HI159" s="36"/>
      <c r="HJ159" s="36"/>
      <c r="HK159" s="36"/>
      <c r="HL159" s="36"/>
      <c r="HM159" s="36"/>
      <c r="HN159" s="36"/>
      <c r="HO159" s="36"/>
      <c r="HP159" s="36"/>
      <c r="HQ159" s="36"/>
      <c r="HR159" s="36"/>
      <c r="HS159" s="36"/>
      <c r="HT159" s="36"/>
      <c r="HU159" s="36"/>
      <c r="HV159" s="36"/>
      <c r="HW159" s="36"/>
      <c r="HX159" s="36"/>
      <c r="HY159" s="36"/>
      <c r="HZ159" s="36"/>
      <c r="IA159" s="36"/>
      <c r="IB159" s="36"/>
      <c r="IC159" s="36"/>
      <c r="ID159" s="36"/>
      <c r="IE159" s="36"/>
      <c r="IF159" s="36"/>
      <c r="IG159" s="36"/>
      <c r="IH159" s="36"/>
      <c r="II159" s="36"/>
      <c r="IJ159" s="36"/>
      <c r="IK159" s="36"/>
      <c r="IL159" s="36"/>
      <c r="IM159" s="36"/>
      <c r="IN159" s="36"/>
      <c r="IO159" s="36"/>
      <c r="IP159" s="36"/>
      <c r="IQ159" s="36"/>
      <c r="IR159" s="36"/>
      <c r="IS159" s="36"/>
      <c r="IT159" s="36"/>
      <c r="IU159" s="36"/>
      <c r="IV159" s="36"/>
      <c r="IW159" s="36"/>
      <c r="IX159" s="36"/>
      <c r="IY159" s="36"/>
      <c r="IZ159" s="36"/>
      <c r="JA159" s="36"/>
      <c r="JB159" s="36"/>
      <c r="JC159" s="36"/>
      <c r="JD159" s="36"/>
      <c r="JE159" s="36"/>
      <c r="JF159" s="36"/>
      <c r="JG159" s="36"/>
      <c r="JH159" s="36"/>
      <c r="JI159" s="36"/>
      <c r="JJ159" s="36"/>
      <c r="JK159" s="36"/>
      <c r="JL159" s="36"/>
      <c r="JM159" s="36"/>
      <c r="JN159" s="36"/>
      <c r="JO159" s="36"/>
      <c r="JP159" s="36"/>
      <c r="JQ159" s="36"/>
      <c r="JR159" s="36"/>
      <c r="JS159" s="36"/>
      <c r="JT159" s="36"/>
      <c r="JU159" s="36"/>
      <c r="JV159" s="36"/>
      <c r="JW159" s="36"/>
      <c r="JX159" s="36"/>
      <c r="JY159" s="36"/>
      <c r="JZ159" s="36"/>
      <c r="KA159" s="36"/>
      <c r="KB159" s="36"/>
      <c r="KC159" s="36"/>
      <c r="KD159" s="36"/>
      <c r="KE159" s="36"/>
      <c r="KF159" s="36"/>
      <c r="KG159" s="36"/>
      <c r="KH159" s="36"/>
      <c r="KI159" s="36"/>
      <c r="KJ159" s="36"/>
      <c r="KK159" s="36"/>
      <c r="KL159" s="36"/>
      <c r="KM159" s="36"/>
      <c r="KN159" s="36"/>
      <c r="KO159" s="36"/>
      <c r="KP159" s="36"/>
      <c r="KQ159" s="36"/>
      <c r="KR159" s="36"/>
      <c r="KS159" s="36"/>
      <c r="KT159" s="36"/>
      <c r="KU159" s="36"/>
      <c r="KV159" s="36"/>
      <c r="KW159" s="36"/>
      <c r="KX159" s="36"/>
      <c r="KY159" s="36"/>
      <c r="KZ159" s="36"/>
      <c r="LA159" s="36"/>
      <c r="LB159" s="36"/>
      <c r="LC159" s="36"/>
      <c r="LD159" s="36"/>
      <c r="LE159" s="36"/>
      <c r="LF159" s="36"/>
      <c r="LG159" s="36"/>
      <c r="LH159" s="36"/>
      <c r="LI159" s="36"/>
      <c r="LJ159" s="36"/>
      <c r="LK159" s="36"/>
      <c r="LL159" s="36"/>
      <c r="LM159" s="36"/>
      <c r="LN159" s="36"/>
      <c r="LO159" s="36"/>
      <c r="LP159" s="36"/>
      <c r="LQ159" s="36"/>
      <c r="LR159" s="36"/>
      <c r="LS159" s="36"/>
      <c r="LT159" s="36"/>
      <c r="LU159" s="36"/>
      <c r="LV159" s="36"/>
      <c r="LW159" s="36"/>
      <c r="LX159" s="36"/>
      <c r="LY159" s="36"/>
      <c r="LZ159" s="36"/>
      <c r="MA159" s="36"/>
      <c r="MB159" s="36"/>
      <c r="MC159" s="36"/>
      <c r="MD159" s="36"/>
      <c r="ME159" s="36"/>
      <c r="MF159" s="36"/>
      <c r="MG159" s="36"/>
      <c r="MH159" s="36"/>
      <c r="MI159" s="36"/>
      <c r="MJ159" s="36"/>
      <c r="MK159" s="36"/>
      <c r="ML159" s="36"/>
      <c r="MM159" s="36"/>
      <c r="MN159" s="36"/>
      <c r="MO159" s="36"/>
      <c r="MP159" s="36"/>
      <c r="MQ159" s="36"/>
      <c r="MR159" s="36"/>
      <c r="MS159" s="36"/>
      <c r="MT159" s="36"/>
      <c r="MU159" s="36"/>
      <c r="MV159" s="36"/>
      <c r="MW159" s="36"/>
      <c r="MX159" s="36"/>
      <c r="MY159" s="36"/>
      <c r="MZ159" s="36"/>
      <c r="NA159" s="36"/>
      <c r="NB159" s="36"/>
      <c r="NC159" s="36"/>
      <c r="ND159" s="36"/>
      <c r="NE159" s="36"/>
      <c r="NF159" s="36"/>
      <c r="NG159" s="36"/>
      <c r="NH159" s="36"/>
      <c r="NI159" s="36"/>
      <c r="NJ159" s="36"/>
      <c r="NK159" s="36"/>
      <c r="NL159" s="36"/>
      <c r="NM159" s="36"/>
      <c r="NN159" s="36"/>
      <c r="NO159" s="36"/>
      <c r="NP159" s="36"/>
      <c r="NQ159" s="36"/>
      <c r="NR159" s="36"/>
      <c r="NS159" s="36"/>
      <c r="NT159" s="36"/>
      <c r="NU159" s="36"/>
      <c r="NV159" s="36"/>
      <c r="NW159" s="36"/>
      <c r="NX159" s="36"/>
      <c r="NY159" s="36"/>
      <c r="NZ159" s="36"/>
      <c r="OA159" s="36"/>
      <c r="OB159" s="36"/>
      <c r="OC159" s="36"/>
      <c r="OD159" s="36"/>
      <c r="OE159" s="36"/>
      <c r="OF159" s="36"/>
      <c r="OG159" s="36"/>
      <c r="OH159" s="36"/>
      <c r="OI159" s="36"/>
      <c r="OJ159" s="36"/>
      <c r="OK159" s="36"/>
      <c r="OL159" s="36"/>
      <c r="OM159" s="36"/>
      <c r="ON159" s="36"/>
      <c r="OO159" s="36"/>
      <c r="OP159" s="36"/>
      <c r="OQ159" s="36"/>
      <c r="OR159" s="36"/>
      <c r="OS159" s="36"/>
      <c r="OT159" s="36"/>
      <c r="OU159" s="36"/>
      <c r="OV159" s="36"/>
      <c r="OW159" s="36"/>
      <c r="OX159" s="36"/>
      <c r="OY159" s="36"/>
      <c r="OZ159" s="36"/>
      <c r="PA159" s="36"/>
      <c r="PB159" s="36"/>
      <c r="PC159" s="36"/>
      <c r="PD159" s="36"/>
      <c r="PE159" s="36"/>
      <c r="PF159" s="36"/>
      <c r="PG159" s="36"/>
      <c r="PH159" s="36"/>
      <c r="PI159" s="36"/>
      <c r="PJ159" s="36"/>
      <c r="PK159" s="36"/>
      <c r="PL159" s="36"/>
      <c r="PM159" s="36"/>
      <c r="PN159" s="36"/>
      <c r="PO159" s="36"/>
      <c r="PP159" s="36"/>
      <c r="PQ159" s="36"/>
      <c r="PR159" s="36"/>
      <c r="PS159" s="36"/>
      <c r="PT159" s="36"/>
      <c r="PU159" s="36"/>
      <c r="PV159" s="36"/>
      <c r="PW159" s="36"/>
      <c r="PX159" s="36"/>
      <c r="PY159" s="36"/>
      <c r="PZ159" s="36"/>
      <c r="QA159" s="36"/>
      <c r="QB159" s="36"/>
      <c r="QC159" s="36"/>
      <c r="QD159" s="36"/>
      <c r="QE159" s="36"/>
      <c r="QF159" s="36"/>
      <c r="QG159" s="36"/>
      <c r="QH159" s="36"/>
      <c r="QI159" s="36"/>
      <c r="QJ159" s="36"/>
      <c r="QK159" s="36"/>
      <c r="QL159" s="36"/>
      <c r="QM159" s="36"/>
      <c r="QN159" s="36"/>
      <c r="QO159" s="36"/>
      <c r="QP159" s="36"/>
      <c r="QQ159" s="36"/>
      <c r="QR159" s="36"/>
      <c r="QS159" s="36"/>
      <c r="QT159" s="36"/>
      <c r="QU159" s="36"/>
      <c r="QV159" s="36"/>
      <c r="QW159" s="36"/>
      <c r="QX159" s="36"/>
      <c r="QY159" s="36"/>
      <c r="QZ159" s="36"/>
      <c r="RA159" s="36"/>
      <c r="RB159" s="36"/>
      <c r="RC159" s="36"/>
      <c r="RD159" s="36"/>
      <c r="RE159" s="36"/>
      <c r="RF159" s="36"/>
      <c r="RG159" s="36"/>
      <c r="RH159" s="36"/>
      <c r="RI159" s="36"/>
      <c r="RJ159" s="36"/>
      <c r="RK159" s="36"/>
      <c r="RL159" s="36"/>
    </row>
    <row r="160" spans="1:480" s="37" customFormat="1" ht="119.25" customHeight="1" x14ac:dyDescent="0.25">
      <c r="A160" s="44" t="s">
        <v>109</v>
      </c>
      <c r="B160" s="44" t="s">
        <v>123</v>
      </c>
      <c r="C160" s="44" t="s">
        <v>21</v>
      </c>
      <c r="D160" s="32" t="s">
        <v>286</v>
      </c>
      <c r="E160" s="32" t="s">
        <v>34</v>
      </c>
      <c r="F160" s="31" t="s">
        <v>35</v>
      </c>
      <c r="G160" s="47">
        <v>1</v>
      </c>
      <c r="H160" s="147">
        <v>45261</v>
      </c>
      <c r="I160" s="33">
        <v>0</v>
      </c>
      <c r="J160" s="33">
        <v>0</v>
      </c>
      <c r="K160" s="34">
        <v>600</v>
      </c>
      <c r="L160" s="42">
        <v>0</v>
      </c>
      <c r="M160" s="42">
        <v>0</v>
      </c>
      <c r="N160" s="83"/>
      <c r="O160" s="83"/>
      <c r="P160" s="83"/>
      <c r="Q160" s="163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  <c r="AG160" s="36"/>
      <c r="AH160" s="36"/>
      <c r="AI160" s="36"/>
      <c r="AJ160" s="36"/>
      <c r="AK160" s="36"/>
      <c r="AL160" s="36"/>
      <c r="AM160" s="36"/>
      <c r="AN160" s="36"/>
      <c r="AO160" s="36"/>
      <c r="AP160" s="36"/>
      <c r="AQ160" s="36"/>
      <c r="AR160" s="36"/>
      <c r="AS160" s="36"/>
      <c r="AT160" s="36"/>
      <c r="AU160" s="36"/>
      <c r="AV160" s="36"/>
      <c r="AW160" s="36"/>
      <c r="AX160" s="36"/>
      <c r="AY160" s="36"/>
      <c r="AZ160" s="36"/>
      <c r="BA160" s="36"/>
      <c r="BB160" s="36"/>
      <c r="BC160" s="36"/>
      <c r="BD160" s="36"/>
      <c r="BE160" s="36"/>
      <c r="BF160" s="36"/>
      <c r="BG160" s="36"/>
      <c r="BH160" s="36"/>
      <c r="BI160" s="36"/>
      <c r="BJ160" s="36"/>
      <c r="BK160" s="36"/>
      <c r="BL160" s="36"/>
      <c r="BM160" s="36"/>
      <c r="BN160" s="36"/>
      <c r="BO160" s="36"/>
      <c r="BP160" s="36"/>
      <c r="BQ160" s="36"/>
      <c r="BR160" s="36"/>
      <c r="BS160" s="36"/>
      <c r="BT160" s="36"/>
      <c r="BU160" s="36"/>
      <c r="BV160" s="36"/>
      <c r="BW160" s="36"/>
      <c r="BX160" s="36"/>
      <c r="BY160" s="36"/>
      <c r="BZ160" s="36"/>
      <c r="CA160" s="36"/>
      <c r="CB160" s="36"/>
      <c r="CC160" s="36"/>
      <c r="CD160" s="36"/>
      <c r="CE160" s="36"/>
      <c r="CF160" s="36"/>
      <c r="CG160" s="36"/>
      <c r="CH160" s="36"/>
      <c r="CI160" s="36"/>
      <c r="CJ160" s="36"/>
      <c r="CK160" s="36"/>
      <c r="CL160" s="36"/>
      <c r="CM160" s="36"/>
      <c r="CN160" s="36"/>
      <c r="CO160" s="36"/>
      <c r="CP160" s="36"/>
      <c r="CQ160" s="36"/>
      <c r="CR160" s="36"/>
      <c r="CS160" s="36"/>
      <c r="CT160" s="36"/>
      <c r="CU160" s="36"/>
      <c r="CV160" s="36"/>
      <c r="CW160" s="36"/>
      <c r="CX160" s="36"/>
      <c r="CY160" s="36"/>
      <c r="CZ160" s="36"/>
      <c r="DA160" s="36"/>
      <c r="DB160" s="36"/>
      <c r="DC160" s="36"/>
      <c r="DD160" s="36"/>
      <c r="DE160" s="36"/>
      <c r="DF160" s="36"/>
      <c r="DG160" s="36"/>
      <c r="DH160" s="36"/>
      <c r="DI160" s="36"/>
      <c r="DJ160" s="36"/>
      <c r="DK160" s="36"/>
      <c r="DL160" s="36"/>
      <c r="DM160" s="36"/>
      <c r="DN160" s="36"/>
      <c r="DO160" s="36"/>
      <c r="DP160" s="36"/>
      <c r="DQ160" s="36"/>
      <c r="DR160" s="36"/>
      <c r="DS160" s="36"/>
      <c r="DT160" s="36"/>
      <c r="DU160" s="36"/>
      <c r="DV160" s="36"/>
      <c r="DW160" s="36"/>
      <c r="DX160" s="36"/>
      <c r="DY160" s="36"/>
      <c r="DZ160" s="36"/>
      <c r="EA160" s="36"/>
      <c r="EB160" s="36"/>
      <c r="EC160" s="36"/>
      <c r="ED160" s="36"/>
      <c r="EE160" s="36"/>
      <c r="EF160" s="36"/>
      <c r="EG160" s="36"/>
      <c r="EH160" s="36"/>
      <c r="EI160" s="36"/>
      <c r="EJ160" s="36"/>
      <c r="EK160" s="36"/>
      <c r="EL160" s="36"/>
      <c r="EM160" s="36"/>
      <c r="EN160" s="36"/>
      <c r="EO160" s="36"/>
      <c r="EP160" s="36"/>
      <c r="EQ160" s="36"/>
      <c r="ER160" s="36"/>
      <c r="ES160" s="36"/>
      <c r="ET160" s="36"/>
      <c r="EU160" s="36"/>
      <c r="EV160" s="36"/>
      <c r="EW160" s="36"/>
      <c r="EX160" s="36"/>
      <c r="EY160" s="36"/>
      <c r="EZ160" s="36"/>
      <c r="FA160" s="36"/>
      <c r="FB160" s="36"/>
      <c r="FC160" s="36"/>
      <c r="FD160" s="36"/>
      <c r="FE160" s="36"/>
      <c r="FF160" s="36"/>
      <c r="FG160" s="36"/>
      <c r="FH160" s="36"/>
      <c r="FI160" s="36"/>
      <c r="FJ160" s="36"/>
      <c r="FK160" s="36"/>
      <c r="FL160" s="36"/>
      <c r="FM160" s="36"/>
      <c r="FN160" s="36"/>
      <c r="FO160" s="36"/>
      <c r="FP160" s="36"/>
      <c r="FQ160" s="36"/>
      <c r="FR160" s="36"/>
      <c r="FS160" s="36"/>
      <c r="FT160" s="36"/>
      <c r="FU160" s="36"/>
      <c r="FV160" s="36"/>
      <c r="FW160" s="36"/>
      <c r="FX160" s="36"/>
      <c r="FY160" s="36"/>
      <c r="FZ160" s="36"/>
      <c r="GA160" s="36"/>
      <c r="GB160" s="36"/>
      <c r="GC160" s="36"/>
      <c r="GD160" s="36"/>
      <c r="GE160" s="36"/>
      <c r="GF160" s="36"/>
      <c r="GG160" s="36"/>
      <c r="GH160" s="36"/>
      <c r="GI160" s="36"/>
      <c r="GJ160" s="36"/>
      <c r="GK160" s="36"/>
      <c r="GL160" s="36"/>
      <c r="GM160" s="36"/>
      <c r="GN160" s="36"/>
      <c r="GO160" s="36"/>
      <c r="GP160" s="36"/>
      <c r="GQ160" s="36"/>
      <c r="GR160" s="36"/>
      <c r="GS160" s="36"/>
      <c r="GT160" s="36"/>
      <c r="GU160" s="36"/>
      <c r="GV160" s="36"/>
      <c r="GW160" s="36"/>
      <c r="GX160" s="36"/>
      <c r="GY160" s="36"/>
      <c r="GZ160" s="36"/>
      <c r="HA160" s="36"/>
      <c r="HB160" s="36"/>
      <c r="HC160" s="36"/>
      <c r="HD160" s="36"/>
      <c r="HE160" s="36"/>
      <c r="HF160" s="36"/>
      <c r="HG160" s="36"/>
      <c r="HH160" s="36"/>
      <c r="HI160" s="36"/>
      <c r="HJ160" s="36"/>
      <c r="HK160" s="36"/>
      <c r="HL160" s="36"/>
      <c r="HM160" s="36"/>
      <c r="HN160" s="36"/>
      <c r="HO160" s="36"/>
      <c r="HP160" s="36"/>
      <c r="HQ160" s="36"/>
      <c r="HR160" s="36"/>
      <c r="HS160" s="36"/>
      <c r="HT160" s="36"/>
      <c r="HU160" s="36"/>
      <c r="HV160" s="36"/>
      <c r="HW160" s="36"/>
      <c r="HX160" s="36"/>
      <c r="HY160" s="36"/>
      <c r="HZ160" s="36"/>
      <c r="IA160" s="36"/>
      <c r="IB160" s="36"/>
      <c r="IC160" s="36"/>
      <c r="ID160" s="36"/>
      <c r="IE160" s="36"/>
      <c r="IF160" s="36"/>
      <c r="IG160" s="36"/>
      <c r="IH160" s="36"/>
      <c r="II160" s="36"/>
      <c r="IJ160" s="36"/>
      <c r="IK160" s="36"/>
      <c r="IL160" s="36"/>
      <c r="IM160" s="36"/>
      <c r="IN160" s="36"/>
      <c r="IO160" s="36"/>
      <c r="IP160" s="36"/>
      <c r="IQ160" s="36"/>
      <c r="IR160" s="36"/>
      <c r="IS160" s="36"/>
      <c r="IT160" s="36"/>
      <c r="IU160" s="36"/>
      <c r="IV160" s="36"/>
      <c r="IW160" s="36"/>
      <c r="IX160" s="36"/>
      <c r="IY160" s="36"/>
      <c r="IZ160" s="36"/>
      <c r="JA160" s="36"/>
      <c r="JB160" s="36"/>
      <c r="JC160" s="36"/>
      <c r="JD160" s="36"/>
      <c r="JE160" s="36"/>
      <c r="JF160" s="36"/>
      <c r="JG160" s="36"/>
      <c r="JH160" s="36"/>
      <c r="JI160" s="36"/>
      <c r="JJ160" s="36"/>
      <c r="JK160" s="36"/>
      <c r="JL160" s="36"/>
      <c r="JM160" s="36"/>
      <c r="JN160" s="36"/>
      <c r="JO160" s="36"/>
      <c r="JP160" s="36"/>
      <c r="JQ160" s="36"/>
      <c r="JR160" s="36"/>
      <c r="JS160" s="36"/>
      <c r="JT160" s="36"/>
      <c r="JU160" s="36"/>
      <c r="JV160" s="36"/>
      <c r="JW160" s="36"/>
      <c r="JX160" s="36"/>
      <c r="JY160" s="36"/>
      <c r="JZ160" s="36"/>
      <c r="KA160" s="36"/>
      <c r="KB160" s="36"/>
      <c r="KC160" s="36"/>
      <c r="KD160" s="36"/>
      <c r="KE160" s="36"/>
      <c r="KF160" s="36"/>
      <c r="KG160" s="36"/>
      <c r="KH160" s="36"/>
      <c r="KI160" s="36"/>
      <c r="KJ160" s="36"/>
      <c r="KK160" s="36"/>
      <c r="KL160" s="36"/>
      <c r="KM160" s="36"/>
      <c r="KN160" s="36"/>
      <c r="KO160" s="36"/>
      <c r="KP160" s="36"/>
      <c r="KQ160" s="36"/>
      <c r="KR160" s="36"/>
      <c r="KS160" s="36"/>
      <c r="KT160" s="36"/>
      <c r="KU160" s="36"/>
      <c r="KV160" s="36"/>
      <c r="KW160" s="36"/>
      <c r="KX160" s="36"/>
      <c r="KY160" s="36"/>
      <c r="KZ160" s="36"/>
      <c r="LA160" s="36"/>
      <c r="LB160" s="36"/>
      <c r="LC160" s="36"/>
      <c r="LD160" s="36"/>
      <c r="LE160" s="36"/>
      <c r="LF160" s="36"/>
      <c r="LG160" s="36"/>
      <c r="LH160" s="36"/>
      <c r="LI160" s="36"/>
      <c r="LJ160" s="36"/>
      <c r="LK160" s="36"/>
      <c r="LL160" s="36"/>
      <c r="LM160" s="36"/>
      <c r="LN160" s="36"/>
      <c r="LO160" s="36"/>
      <c r="LP160" s="36"/>
      <c r="LQ160" s="36"/>
      <c r="LR160" s="36"/>
      <c r="LS160" s="36"/>
      <c r="LT160" s="36"/>
      <c r="LU160" s="36"/>
      <c r="LV160" s="36"/>
      <c r="LW160" s="36"/>
      <c r="LX160" s="36"/>
      <c r="LY160" s="36"/>
      <c r="LZ160" s="36"/>
      <c r="MA160" s="36"/>
      <c r="MB160" s="36"/>
      <c r="MC160" s="36"/>
      <c r="MD160" s="36"/>
      <c r="ME160" s="36"/>
      <c r="MF160" s="36"/>
      <c r="MG160" s="36"/>
      <c r="MH160" s="36"/>
      <c r="MI160" s="36"/>
      <c r="MJ160" s="36"/>
      <c r="MK160" s="36"/>
      <c r="ML160" s="36"/>
      <c r="MM160" s="36"/>
      <c r="MN160" s="36"/>
      <c r="MO160" s="36"/>
      <c r="MP160" s="36"/>
      <c r="MQ160" s="36"/>
      <c r="MR160" s="36"/>
      <c r="MS160" s="36"/>
      <c r="MT160" s="36"/>
      <c r="MU160" s="36"/>
      <c r="MV160" s="36"/>
      <c r="MW160" s="36"/>
      <c r="MX160" s="36"/>
      <c r="MY160" s="36"/>
      <c r="MZ160" s="36"/>
      <c r="NA160" s="36"/>
      <c r="NB160" s="36"/>
      <c r="NC160" s="36"/>
      <c r="ND160" s="36"/>
      <c r="NE160" s="36"/>
      <c r="NF160" s="36"/>
      <c r="NG160" s="36"/>
      <c r="NH160" s="36"/>
      <c r="NI160" s="36"/>
      <c r="NJ160" s="36"/>
      <c r="NK160" s="36"/>
      <c r="NL160" s="36"/>
      <c r="NM160" s="36"/>
      <c r="NN160" s="36"/>
      <c r="NO160" s="36"/>
      <c r="NP160" s="36"/>
      <c r="NQ160" s="36"/>
      <c r="NR160" s="36"/>
      <c r="NS160" s="36"/>
      <c r="NT160" s="36"/>
      <c r="NU160" s="36"/>
      <c r="NV160" s="36"/>
      <c r="NW160" s="36"/>
      <c r="NX160" s="36"/>
      <c r="NY160" s="36"/>
      <c r="NZ160" s="36"/>
      <c r="OA160" s="36"/>
      <c r="OB160" s="36"/>
      <c r="OC160" s="36"/>
      <c r="OD160" s="36"/>
      <c r="OE160" s="36"/>
      <c r="OF160" s="36"/>
      <c r="OG160" s="36"/>
      <c r="OH160" s="36"/>
      <c r="OI160" s="36"/>
      <c r="OJ160" s="36"/>
      <c r="OK160" s="36"/>
      <c r="OL160" s="36"/>
      <c r="OM160" s="36"/>
      <c r="ON160" s="36"/>
      <c r="OO160" s="36"/>
      <c r="OP160" s="36"/>
      <c r="OQ160" s="36"/>
      <c r="OR160" s="36"/>
      <c r="OS160" s="36"/>
      <c r="OT160" s="36"/>
      <c r="OU160" s="36"/>
      <c r="OV160" s="36"/>
      <c r="OW160" s="36"/>
      <c r="OX160" s="36"/>
      <c r="OY160" s="36"/>
      <c r="OZ160" s="36"/>
      <c r="PA160" s="36"/>
      <c r="PB160" s="36"/>
      <c r="PC160" s="36"/>
      <c r="PD160" s="36"/>
      <c r="PE160" s="36"/>
      <c r="PF160" s="36"/>
      <c r="PG160" s="36"/>
      <c r="PH160" s="36"/>
      <c r="PI160" s="36"/>
      <c r="PJ160" s="36"/>
      <c r="PK160" s="36"/>
      <c r="PL160" s="36"/>
      <c r="PM160" s="36"/>
      <c r="PN160" s="36"/>
      <c r="PO160" s="36"/>
      <c r="PP160" s="36"/>
      <c r="PQ160" s="36"/>
      <c r="PR160" s="36"/>
      <c r="PS160" s="36"/>
      <c r="PT160" s="36"/>
      <c r="PU160" s="36"/>
      <c r="PV160" s="36"/>
      <c r="PW160" s="36"/>
      <c r="PX160" s="36"/>
      <c r="PY160" s="36"/>
      <c r="PZ160" s="36"/>
      <c r="QA160" s="36"/>
      <c r="QB160" s="36"/>
      <c r="QC160" s="36"/>
      <c r="QD160" s="36"/>
      <c r="QE160" s="36"/>
      <c r="QF160" s="36"/>
      <c r="QG160" s="36"/>
      <c r="QH160" s="36"/>
      <c r="QI160" s="36"/>
      <c r="QJ160" s="36"/>
      <c r="QK160" s="36"/>
      <c r="QL160" s="36"/>
      <c r="QM160" s="36"/>
      <c r="QN160" s="36"/>
      <c r="QO160" s="36"/>
      <c r="QP160" s="36"/>
      <c r="QQ160" s="36"/>
      <c r="QR160" s="36"/>
      <c r="QS160" s="36"/>
      <c r="QT160" s="36"/>
      <c r="QU160" s="36"/>
      <c r="QV160" s="36"/>
      <c r="QW160" s="36"/>
      <c r="QX160" s="36"/>
      <c r="QY160" s="36"/>
      <c r="QZ160" s="36"/>
      <c r="RA160" s="36"/>
      <c r="RB160" s="36"/>
      <c r="RC160" s="36"/>
      <c r="RD160" s="36"/>
      <c r="RE160" s="36"/>
      <c r="RF160" s="36"/>
      <c r="RG160" s="36"/>
      <c r="RH160" s="36"/>
      <c r="RI160" s="36"/>
      <c r="RJ160" s="36"/>
      <c r="RK160" s="36"/>
      <c r="RL160" s="36"/>
    </row>
    <row r="161" spans="1:480" s="37" customFormat="1" ht="144" customHeight="1" x14ac:dyDescent="0.25">
      <c r="A161" s="44" t="s">
        <v>109</v>
      </c>
      <c r="B161" s="44" t="s">
        <v>123</v>
      </c>
      <c r="C161" s="44" t="s">
        <v>21</v>
      </c>
      <c r="D161" s="32" t="s">
        <v>311</v>
      </c>
      <c r="E161" s="32" t="s">
        <v>34</v>
      </c>
      <c r="F161" s="31" t="s">
        <v>35</v>
      </c>
      <c r="G161" s="47">
        <v>1</v>
      </c>
      <c r="H161" s="147">
        <v>45261</v>
      </c>
      <c r="I161" s="33">
        <v>0</v>
      </c>
      <c r="J161" s="33">
        <v>0</v>
      </c>
      <c r="K161" s="34">
        <v>580</v>
      </c>
      <c r="L161" s="42">
        <v>0</v>
      </c>
      <c r="M161" s="42">
        <v>0</v>
      </c>
      <c r="N161" s="83" t="s">
        <v>175</v>
      </c>
      <c r="O161" s="83"/>
      <c r="P161" s="83"/>
      <c r="Q161" s="163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  <c r="AJ161" s="36"/>
      <c r="AK161" s="36"/>
      <c r="AL161" s="36"/>
      <c r="AM161" s="36"/>
      <c r="AN161" s="36"/>
      <c r="AO161" s="36"/>
      <c r="AP161" s="36"/>
      <c r="AQ161" s="36"/>
      <c r="AR161" s="36"/>
      <c r="AS161" s="36"/>
      <c r="AT161" s="36"/>
      <c r="AU161" s="36"/>
      <c r="AV161" s="36"/>
      <c r="AW161" s="36"/>
      <c r="AX161" s="36"/>
      <c r="AY161" s="36"/>
      <c r="AZ161" s="36"/>
      <c r="BA161" s="36"/>
      <c r="BB161" s="36"/>
      <c r="BC161" s="36"/>
      <c r="BD161" s="36"/>
      <c r="BE161" s="36"/>
      <c r="BF161" s="36"/>
      <c r="BG161" s="36"/>
      <c r="BH161" s="36"/>
      <c r="BI161" s="36"/>
      <c r="BJ161" s="36"/>
      <c r="BK161" s="36"/>
      <c r="BL161" s="36"/>
      <c r="BM161" s="36"/>
      <c r="BN161" s="36"/>
      <c r="BO161" s="36"/>
      <c r="BP161" s="36"/>
      <c r="BQ161" s="36"/>
      <c r="BR161" s="36"/>
      <c r="BS161" s="36"/>
      <c r="BT161" s="36"/>
      <c r="BU161" s="36"/>
      <c r="BV161" s="36"/>
      <c r="BW161" s="36"/>
      <c r="BX161" s="36"/>
      <c r="BY161" s="36"/>
      <c r="BZ161" s="36"/>
      <c r="CA161" s="36"/>
      <c r="CB161" s="36"/>
      <c r="CC161" s="36"/>
      <c r="CD161" s="36"/>
      <c r="CE161" s="36"/>
      <c r="CF161" s="36"/>
      <c r="CG161" s="36"/>
      <c r="CH161" s="36"/>
      <c r="CI161" s="36"/>
      <c r="CJ161" s="36"/>
      <c r="CK161" s="36"/>
      <c r="CL161" s="36"/>
      <c r="CM161" s="36"/>
      <c r="CN161" s="36"/>
      <c r="CO161" s="36"/>
      <c r="CP161" s="36"/>
      <c r="CQ161" s="36"/>
      <c r="CR161" s="36"/>
      <c r="CS161" s="36"/>
      <c r="CT161" s="36"/>
      <c r="CU161" s="36"/>
      <c r="CV161" s="36"/>
      <c r="CW161" s="36"/>
      <c r="CX161" s="36"/>
      <c r="CY161" s="36"/>
      <c r="CZ161" s="36"/>
      <c r="DA161" s="36"/>
      <c r="DB161" s="36"/>
      <c r="DC161" s="36"/>
      <c r="DD161" s="36"/>
      <c r="DE161" s="36"/>
      <c r="DF161" s="36"/>
      <c r="DG161" s="36"/>
      <c r="DH161" s="36"/>
      <c r="DI161" s="36"/>
      <c r="DJ161" s="36"/>
      <c r="DK161" s="36"/>
      <c r="DL161" s="36"/>
      <c r="DM161" s="36"/>
      <c r="DN161" s="36"/>
      <c r="DO161" s="36"/>
      <c r="DP161" s="36"/>
      <c r="DQ161" s="36"/>
      <c r="DR161" s="36"/>
      <c r="DS161" s="36"/>
      <c r="DT161" s="36"/>
      <c r="DU161" s="36"/>
      <c r="DV161" s="36"/>
      <c r="DW161" s="36"/>
      <c r="DX161" s="36"/>
      <c r="DY161" s="36"/>
      <c r="DZ161" s="36"/>
      <c r="EA161" s="36"/>
      <c r="EB161" s="36"/>
      <c r="EC161" s="36"/>
      <c r="ED161" s="36"/>
      <c r="EE161" s="36"/>
      <c r="EF161" s="36"/>
      <c r="EG161" s="36"/>
      <c r="EH161" s="36"/>
      <c r="EI161" s="36"/>
      <c r="EJ161" s="36"/>
      <c r="EK161" s="36"/>
      <c r="EL161" s="36"/>
      <c r="EM161" s="36"/>
      <c r="EN161" s="36"/>
      <c r="EO161" s="36"/>
      <c r="EP161" s="36"/>
      <c r="EQ161" s="36"/>
      <c r="ER161" s="36"/>
      <c r="ES161" s="36"/>
      <c r="ET161" s="36"/>
      <c r="EU161" s="36"/>
      <c r="EV161" s="36"/>
      <c r="EW161" s="36"/>
      <c r="EX161" s="36"/>
      <c r="EY161" s="36"/>
      <c r="EZ161" s="36"/>
      <c r="FA161" s="36"/>
      <c r="FB161" s="36"/>
      <c r="FC161" s="36"/>
      <c r="FD161" s="36"/>
      <c r="FE161" s="36"/>
      <c r="FF161" s="36"/>
      <c r="FG161" s="36"/>
      <c r="FH161" s="36"/>
      <c r="FI161" s="36"/>
      <c r="FJ161" s="36"/>
      <c r="FK161" s="36"/>
      <c r="FL161" s="36"/>
      <c r="FM161" s="36"/>
      <c r="FN161" s="36"/>
      <c r="FO161" s="36"/>
      <c r="FP161" s="36"/>
      <c r="FQ161" s="36"/>
      <c r="FR161" s="36"/>
      <c r="FS161" s="36"/>
      <c r="FT161" s="36"/>
      <c r="FU161" s="36"/>
      <c r="FV161" s="36"/>
      <c r="FW161" s="36"/>
      <c r="FX161" s="36"/>
      <c r="FY161" s="36"/>
      <c r="FZ161" s="36"/>
      <c r="GA161" s="36"/>
      <c r="GB161" s="36"/>
      <c r="GC161" s="36"/>
      <c r="GD161" s="36"/>
      <c r="GE161" s="36"/>
      <c r="GF161" s="36"/>
      <c r="GG161" s="36"/>
      <c r="GH161" s="36"/>
      <c r="GI161" s="36"/>
      <c r="GJ161" s="36"/>
      <c r="GK161" s="36"/>
      <c r="GL161" s="36"/>
      <c r="GM161" s="36"/>
      <c r="GN161" s="36"/>
      <c r="GO161" s="36"/>
      <c r="GP161" s="36"/>
      <c r="GQ161" s="36"/>
      <c r="GR161" s="36"/>
      <c r="GS161" s="36"/>
      <c r="GT161" s="36"/>
      <c r="GU161" s="36"/>
      <c r="GV161" s="36"/>
      <c r="GW161" s="36"/>
      <c r="GX161" s="36"/>
      <c r="GY161" s="36"/>
      <c r="GZ161" s="36"/>
      <c r="HA161" s="36"/>
      <c r="HB161" s="36"/>
      <c r="HC161" s="36"/>
      <c r="HD161" s="36"/>
      <c r="HE161" s="36"/>
      <c r="HF161" s="36"/>
      <c r="HG161" s="36"/>
      <c r="HH161" s="36"/>
      <c r="HI161" s="36"/>
      <c r="HJ161" s="36"/>
      <c r="HK161" s="36"/>
      <c r="HL161" s="36"/>
      <c r="HM161" s="36"/>
      <c r="HN161" s="36"/>
      <c r="HO161" s="36"/>
      <c r="HP161" s="36"/>
      <c r="HQ161" s="36"/>
      <c r="HR161" s="36"/>
      <c r="HS161" s="36"/>
      <c r="HT161" s="36"/>
      <c r="HU161" s="36"/>
      <c r="HV161" s="36"/>
      <c r="HW161" s="36"/>
      <c r="HX161" s="36"/>
      <c r="HY161" s="36"/>
      <c r="HZ161" s="36"/>
      <c r="IA161" s="36"/>
      <c r="IB161" s="36"/>
      <c r="IC161" s="36"/>
      <c r="ID161" s="36"/>
      <c r="IE161" s="36"/>
      <c r="IF161" s="36"/>
      <c r="IG161" s="36"/>
      <c r="IH161" s="36"/>
      <c r="II161" s="36"/>
      <c r="IJ161" s="36"/>
      <c r="IK161" s="36"/>
      <c r="IL161" s="36"/>
      <c r="IM161" s="36"/>
      <c r="IN161" s="36"/>
      <c r="IO161" s="36"/>
      <c r="IP161" s="36"/>
      <c r="IQ161" s="36"/>
      <c r="IR161" s="36"/>
      <c r="IS161" s="36"/>
      <c r="IT161" s="36"/>
      <c r="IU161" s="36"/>
      <c r="IV161" s="36"/>
      <c r="IW161" s="36"/>
      <c r="IX161" s="36"/>
      <c r="IY161" s="36"/>
      <c r="IZ161" s="36"/>
      <c r="JA161" s="36"/>
      <c r="JB161" s="36"/>
      <c r="JC161" s="36"/>
      <c r="JD161" s="36"/>
      <c r="JE161" s="36"/>
      <c r="JF161" s="36"/>
      <c r="JG161" s="36"/>
      <c r="JH161" s="36"/>
      <c r="JI161" s="36"/>
      <c r="JJ161" s="36"/>
      <c r="JK161" s="36"/>
      <c r="JL161" s="36"/>
      <c r="JM161" s="36"/>
      <c r="JN161" s="36"/>
      <c r="JO161" s="36"/>
      <c r="JP161" s="36"/>
      <c r="JQ161" s="36"/>
      <c r="JR161" s="36"/>
      <c r="JS161" s="36"/>
      <c r="JT161" s="36"/>
      <c r="JU161" s="36"/>
      <c r="JV161" s="36"/>
      <c r="JW161" s="36"/>
      <c r="JX161" s="36"/>
      <c r="JY161" s="36"/>
      <c r="JZ161" s="36"/>
      <c r="KA161" s="36"/>
      <c r="KB161" s="36"/>
      <c r="KC161" s="36"/>
      <c r="KD161" s="36"/>
      <c r="KE161" s="36"/>
      <c r="KF161" s="36"/>
      <c r="KG161" s="36"/>
      <c r="KH161" s="36"/>
      <c r="KI161" s="36"/>
      <c r="KJ161" s="36"/>
      <c r="KK161" s="36"/>
      <c r="KL161" s="36"/>
      <c r="KM161" s="36"/>
      <c r="KN161" s="36"/>
      <c r="KO161" s="36"/>
      <c r="KP161" s="36"/>
      <c r="KQ161" s="36"/>
      <c r="KR161" s="36"/>
      <c r="KS161" s="36"/>
      <c r="KT161" s="36"/>
      <c r="KU161" s="36"/>
      <c r="KV161" s="36"/>
      <c r="KW161" s="36"/>
      <c r="KX161" s="36"/>
      <c r="KY161" s="36"/>
      <c r="KZ161" s="36"/>
      <c r="LA161" s="36"/>
      <c r="LB161" s="36"/>
      <c r="LC161" s="36"/>
      <c r="LD161" s="36"/>
      <c r="LE161" s="36"/>
      <c r="LF161" s="36"/>
      <c r="LG161" s="36"/>
      <c r="LH161" s="36"/>
      <c r="LI161" s="36"/>
      <c r="LJ161" s="36"/>
      <c r="LK161" s="36"/>
      <c r="LL161" s="36"/>
      <c r="LM161" s="36"/>
      <c r="LN161" s="36"/>
      <c r="LO161" s="36"/>
      <c r="LP161" s="36"/>
      <c r="LQ161" s="36"/>
      <c r="LR161" s="36"/>
      <c r="LS161" s="36"/>
      <c r="LT161" s="36"/>
      <c r="LU161" s="36"/>
      <c r="LV161" s="36"/>
      <c r="LW161" s="36"/>
      <c r="LX161" s="36"/>
      <c r="LY161" s="36"/>
      <c r="LZ161" s="36"/>
      <c r="MA161" s="36"/>
      <c r="MB161" s="36"/>
      <c r="MC161" s="36"/>
      <c r="MD161" s="36"/>
      <c r="ME161" s="36"/>
      <c r="MF161" s="36"/>
      <c r="MG161" s="36"/>
      <c r="MH161" s="36"/>
      <c r="MI161" s="36"/>
      <c r="MJ161" s="36"/>
      <c r="MK161" s="36"/>
      <c r="ML161" s="36"/>
      <c r="MM161" s="36"/>
      <c r="MN161" s="36"/>
      <c r="MO161" s="36"/>
      <c r="MP161" s="36"/>
      <c r="MQ161" s="36"/>
      <c r="MR161" s="36"/>
      <c r="MS161" s="36"/>
      <c r="MT161" s="36"/>
      <c r="MU161" s="36"/>
      <c r="MV161" s="36"/>
      <c r="MW161" s="36"/>
      <c r="MX161" s="36"/>
      <c r="MY161" s="36"/>
      <c r="MZ161" s="36"/>
      <c r="NA161" s="36"/>
      <c r="NB161" s="36"/>
      <c r="NC161" s="36"/>
      <c r="ND161" s="36"/>
      <c r="NE161" s="36"/>
      <c r="NF161" s="36"/>
      <c r="NG161" s="36"/>
      <c r="NH161" s="36"/>
      <c r="NI161" s="36"/>
      <c r="NJ161" s="36"/>
      <c r="NK161" s="36"/>
      <c r="NL161" s="36"/>
      <c r="NM161" s="36"/>
      <c r="NN161" s="36"/>
      <c r="NO161" s="36"/>
      <c r="NP161" s="36"/>
      <c r="NQ161" s="36"/>
      <c r="NR161" s="36"/>
      <c r="NS161" s="36"/>
      <c r="NT161" s="36"/>
      <c r="NU161" s="36"/>
      <c r="NV161" s="36"/>
      <c r="NW161" s="36"/>
      <c r="NX161" s="36"/>
      <c r="NY161" s="36"/>
      <c r="NZ161" s="36"/>
      <c r="OA161" s="36"/>
      <c r="OB161" s="36"/>
      <c r="OC161" s="36"/>
      <c r="OD161" s="36"/>
      <c r="OE161" s="36"/>
      <c r="OF161" s="36"/>
      <c r="OG161" s="36"/>
      <c r="OH161" s="36"/>
      <c r="OI161" s="36"/>
      <c r="OJ161" s="36"/>
      <c r="OK161" s="36"/>
      <c r="OL161" s="36"/>
      <c r="OM161" s="36"/>
      <c r="ON161" s="36"/>
      <c r="OO161" s="36"/>
      <c r="OP161" s="36"/>
      <c r="OQ161" s="36"/>
      <c r="OR161" s="36"/>
      <c r="OS161" s="36"/>
      <c r="OT161" s="36"/>
      <c r="OU161" s="36"/>
      <c r="OV161" s="36"/>
      <c r="OW161" s="36"/>
      <c r="OX161" s="36"/>
      <c r="OY161" s="36"/>
      <c r="OZ161" s="36"/>
      <c r="PA161" s="36"/>
      <c r="PB161" s="36"/>
      <c r="PC161" s="36"/>
      <c r="PD161" s="36"/>
      <c r="PE161" s="36"/>
      <c r="PF161" s="36"/>
      <c r="PG161" s="36"/>
      <c r="PH161" s="36"/>
      <c r="PI161" s="36"/>
      <c r="PJ161" s="36"/>
      <c r="PK161" s="36"/>
      <c r="PL161" s="36"/>
      <c r="PM161" s="36"/>
      <c r="PN161" s="36"/>
      <c r="PO161" s="36"/>
      <c r="PP161" s="36"/>
      <c r="PQ161" s="36"/>
      <c r="PR161" s="36"/>
      <c r="PS161" s="36"/>
      <c r="PT161" s="36"/>
      <c r="PU161" s="36"/>
      <c r="PV161" s="36"/>
      <c r="PW161" s="36"/>
      <c r="PX161" s="36"/>
      <c r="PY161" s="36"/>
      <c r="PZ161" s="36"/>
      <c r="QA161" s="36"/>
      <c r="QB161" s="36"/>
      <c r="QC161" s="36"/>
      <c r="QD161" s="36"/>
      <c r="QE161" s="36"/>
      <c r="QF161" s="36"/>
      <c r="QG161" s="36"/>
      <c r="QH161" s="36"/>
      <c r="QI161" s="36"/>
      <c r="QJ161" s="36"/>
      <c r="QK161" s="36"/>
      <c r="QL161" s="36"/>
      <c r="QM161" s="36"/>
      <c r="QN161" s="36"/>
      <c r="QO161" s="36"/>
      <c r="QP161" s="36"/>
      <c r="QQ161" s="36"/>
      <c r="QR161" s="36"/>
      <c r="QS161" s="36"/>
      <c r="QT161" s="36"/>
      <c r="QU161" s="36"/>
      <c r="QV161" s="36"/>
      <c r="QW161" s="36"/>
      <c r="QX161" s="36"/>
      <c r="QY161" s="36"/>
      <c r="QZ161" s="36"/>
      <c r="RA161" s="36"/>
      <c r="RB161" s="36"/>
      <c r="RC161" s="36"/>
      <c r="RD161" s="36"/>
      <c r="RE161" s="36"/>
      <c r="RF161" s="36"/>
      <c r="RG161" s="36"/>
      <c r="RH161" s="36"/>
      <c r="RI161" s="36"/>
      <c r="RJ161" s="36"/>
      <c r="RK161" s="36"/>
      <c r="RL161" s="36"/>
    </row>
    <row r="162" spans="1:480" s="37" customFormat="1" ht="109.5" customHeight="1" x14ac:dyDescent="0.25">
      <c r="A162" s="44" t="s">
        <v>109</v>
      </c>
      <c r="B162" s="44" t="s">
        <v>123</v>
      </c>
      <c r="C162" s="44" t="s">
        <v>21</v>
      </c>
      <c r="D162" s="32" t="s">
        <v>287</v>
      </c>
      <c r="E162" s="32" t="s">
        <v>34</v>
      </c>
      <c r="F162" s="31" t="s">
        <v>35</v>
      </c>
      <c r="G162" s="47">
        <v>1</v>
      </c>
      <c r="H162" s="147">
        <v>45261</v>
      </c>
      <c r="I162" s="33">
        <v>0</v>
      </c>
      <c r="J162" s="33">
        <v>0</v>
      </c>
      <c r="K162" s="34">
        <v>594.54999999999995</v>
      </c>
      <c r="L162" s="42">
        <v>0</v>
      </c>
      <c r="M162" s="42">
        <v>0</v>
      </c>
      <c r="N162" s="83" t="s">
        <v>175</v>
      </c>
      <c r="O162" s="83"/>
      <c r="P162" s="83"/>
      <c r="Q162" s="163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  <c r="AG162" s="36"/>
      <c r="AH162" s="36"/>
      <c r="AI162" s="36"/>
      <c r="AJ162" s="36"/>
      <c r="AK162" s="36"/>
      <c r="AL162" s="36"/>
      <c r="AM162" s="36"/>
      <c r="AN162" s="36"/>
      <c r="AO162" s="36"/>
      <c r="AP162" s="36"/>
      <c r="AQ162" s="36"/>
      <c r="AR162" s="36"/>
      <c r="AS162" s="36"/>
      <c r="AT162" s="36"/>
      <c r="AU162" s="36"/>
      <c r="AV162" s="36"/>
      <c r="AW162" s="36"/>
      <c r="AX162" s="36"/>
      <c r="AY162" s="36"/>
      <c r="AZ162" s="36"/>
      <c r="BA162" s="36"/>
      <c r="BB162" s="36"/>
      <c r="BC162" s="36"/>
      <c r="BD162" s="36"/>
      <c r="BE162" s="36"/>
      <c r="BF162" s="36"/>
      <c r="BG162" s="36"/>
      <c r="BH162" s="36"/>
      <c r="BI162" s="36"/>
      <c r="BJ162" s="36"/>
      <c r="BK162" s="36"/>
      <c r="BL162" s="36"/>
      <c r="BM162" s="36"/>
      <c r="BN162" s="36"/>
      <c r="BO162" s="36"/>
      <c r="BP162" s="36"/>
      <c r="BQ162" s="36"/>
      <c r="BR162" s="36"/>
      <c r="BS162" s="36"/>
      <c r="BT162" s="36"/>
      <c r="BU162" s="36"/>
      <c r="BV162" s="36"/>
      <c r="BW162" s="36"/>
      <c r="BX162" s="36"/>
      <c r="BY162" s="36"/>
      <c r="BZ162" s="36"/>
      <c r="CA162" s="36"/>
      <c r="CB162" s="36"/>
      <c r="CC162" s="36"/>
      <c r="CD162" s="36"/>
      <c r="CE162" s="36"/>
      <c r="CF162" s="36"/>
      <c r="CG162" s="36"/>
      <c r="CH162" s="36"/>
      <c r="CI162" s="36"/>
      <c r="CJ162" s="36"/>
      <c r="CK162" s="36"/>
      <c r="CL162" s="36"/>
      <c r="CM162" s="36"/>
      <c r="CN162" s="36"/>
      <c r="CO162" s="36"/>
      <c r="CP162" s="36"/>
      <c r="CQ162" s="36"/>
      <c r="CR162" s="36"/>
      <c r="CS162" s="36"/>
      <c r="CT162" s="36"/>
      <c r="CU162" s="36"/>
      <c r="CV162" s="36"/>
      <c r="CW162" s="36"/>
      <c r="CX162" s="36"/>
      <c r="CY162" s="36"/>
      <c r="CZ162" s="36"/>
      <c r="DA162" s="36"/>
      <c r="DB162" s="36"/>
      <c r="DC162" s="36"/>
      <c r="DD162" s="36"/>
      <c r="DE162" s="36"/>
      <c r="DF162" s="36"/>
      <c r="DG162" s="36"/>
      <c r="DH162" s="36"/>
      <c r="DI162" s="36"/>
      <c r="DJ162" s="36"/>
      <c r="DK162" s="36"/>
      <c r="DL162" s="36"/>
      <c r="DM162" s="36"/>
      <c r="DN162" s="36"/>
      <c r="DO162" s="36"/>
      <c r="DP162" s="36"/>
      <c r="DQ162" s="36"/>
      <c r="DR162" s="36"/>
      <c r="DS162" s="36"/>
      <c r="DT162" s="36"/>
      <c r="DU162" s="36"/>
      <c r="DV162" s="36"/>
      <c r="DW162" s="36"/>
      <c r="DX162" s="36"/>
      <c r="DY162" s="36"/>
      <c r="DZ162" s="36"/>
      <c r="EA162" s="36"/>
      <c r="EB162" s="36"/>
      <c r="EC162" s="36"/>
      <c r="ED162" s="36"/>
      <c r="EE162" s="36"/>
      <c r="EF162" s="36"/>
      <c r="EG162" s="36"/>
      <c r="EH162" s="36"/>
      <c r="EI162" s="36"/>
      <c r="EJ162" s="36"/>
      <c r="EK162" s="36"/>
      <c r="EL162" s="36"/>
      <c r="EM162" s="36"/>
      <c r="EN162" s="36"/>
      <c r="EO162" s="36"/>
      <c r="EP162" s="36"/>
      <c r="EQ162" s="36"/>
      <c r="ER162" s="36"/>
      <c r="ES162" s="36"/>
      <c r="ET162" s="36"/>
      <c r="EU162" s="36"/>
      <c r="EV162" s="36"/>
      <c r="EW162" s="36"/>
      <c r="EX162" s="36"/>
      <c r="EY162" s="36"/>
      <c r="EZ162" s="36"/>
      <c r="FA162" s="36"/>
      <c r="FB162" s="36"/>
      <c r="FC162" s="36"/>
      <c r="FD162" s="36"/>
      <c r="FE162" s="36"/>
      <c r="FF162" s="36"/>
      <c r="FG162" s="36"/>
      <c r="FH162" s="36"/>
      <c r="FI162" s="36"/>
      <c r="FJ162" s="36"/>
      <c r="FK162" s="36"/>
      <c r="FL162" s="36"/>
      <c r="FM162" s="36"/>
      <c r="FN162" s="36"/>
      <c r="FO162" s="36"/>
      <c r="FP162" s="36"/>
      <c r="FQ162" s="36"/>
      <c r="FR162" s="36"/>
      <c r="FS162" s="36"/>
      <c r="FT162" s="36"/>
      <c r="FU162" s="36"/>
      <c r="FV162" s="36"/>
      <c r="FW162" s="36"/>
      <c r="FX162" s="36"/>
      <c r="FY162" s="36"/>
      <c r="FZ162" s="36"/>
      <c r="GA162" s="36"/>
      <c r="GB162" s="36"/>
      <c r="GC162" s="36"/>
      <c r="GD162" s="36"/>
      <c r="GE162" s="36"/>
      <c r="GF162" s="36"/>
      <c r="GG162" s="36"/>
      <c r="GH162" s="36"/>
      <c r="GI162" s="36"/>
      <c r="GJ162" s="36"/>
      <c r="GK162" s="36"/>
      <c r="GL162" s="36"/>
      <c r="GM162" s="36"/>
      <c r="GN162" s="36"/>
      <c r="GO162" s="36"/>
      <c r="GP162" s="36"/>
      <c r="GQ162" s="36"/>
      <c r="GR162" s="36"/>
      <c r="GS162" s="36"/>
      <c r="GT162" s="36"/>
      <c r="GU162" s="36"/>
      <c r="GV162" s="36"/>
      <c r="GW162" s="36"/>
      <c r="GX162" s="36"/>
      <c r="GY162" s="36"/>
      <c r="GZ162" s="36"/>
      <c r="HA162" s="36"/>
      <c r="HB162" s="36"/>
      <c r="HC162" s="36"/>
      <c r="HD162" s="36"/>
      <c r="HE162" s="36"/>
      <c r="HF162" s="36"/>
      <c r="HG162" s="36"/>
      <c r="HH162" s="36"/>
      <c r="HI162" s="36"/>
      <c r="HJ162" s="36"/>
      <c r="HK162" s="36"/>
      <c r="HL162" s="36"/>
      <c r="HM162" s="36"/>
      <c r="HN162" s="36"/>
      <c r="HO162" s="36"/>
      <c r="HP162" s="36"/>
      <c r="HQ162" s="36"/>
      <c r="HR162" s="36"/>
      <c r="HS162" s="36"/>
      <c r="HT162" s="36"/>
      <c r="HU162" s="36"/>
      <c r="HV162" s="36"/>
      <c r="HW162" s="36"/>
      <c r="HX162" s="36"/>
      <c r="HY162" s="36"/>
      <c r="HZ162" s="36"/>
      <c r="IA162" s="36"/>
      <c r="IB162" s="36"/>
      <c r="IC162" s="36"/>
      <c r="ID162" s="36"/>
      <c r="IE162" s="36"/>
      <c r="IF162" s="36"/>
      <c r="IG162" s="36"/>
      <c r="IH162" s="36"/>
      <c r="II162" s="36"/>
      <c r="IJ162" s="36"/>
      <c r="IK162" s="36"/>
      <c r="IL162" s="36"/>
      <c r="IM162" s="36"/>
      <c r="IN162" s="36"/>
      <c r="IO162" s="36"/>
      <c r="IP162" s="36"/>
      <c r="IQ162" s="36"/>
      <c r="IR162" s="36"/>
      <c r="IS162" s="36"/>
      <c r="IT162" s="36"/>
      <c r="IU162" s="36"/>
      <c r="IV162" s="36"/>
      <c r="IW162" s="36"/>
      <c r="IX162" s="36"/>
      <c r="IY162" s="36"/>
      <c r="IZ162" s="36"/>
      <c r="JA162" s="36"/>
      <c r="JB162" s="36"/>
      <c r="JC162" s="36"/>
      <c r="JD162" s="36"/>
      <c r="JE162" s="36"/>
      <c r="JF162" s="36"/>
      <c r="JG162" s="36"/>
      <c r="JH162" s="36"/>
      <c r="JI162" s="36"/>
      <c r="JJ162" s="36"/>
      <c r="JK162" s="36"/>
      <c r="JL162" s="36"/>
      <c r="JM162" s="36"/>
      <c r="JN162" s="36"/>
      <c r="JO162" s="36"/>
      <c r="JP162" s="36"/>
      <c r="JQ162" s="36"/>
      <c r="JR162" s="36"/>
      <c r="JS162" s="36"/>
      <c r="JT162" s="36"/>
      <c r="JU162" s="36"/>
      <c r="JV162" s="36"/>
      <c r="JW162" s="36"/>
      <c r="JX162" s="36"/>
      <c r="JY162" s="36"/>
      <c r="JZ162" s="36"/>
      <c r="KA162" s="36"/>
      <c r="KB162" s="36"/>
      <c r="KC162" s="36"/>
      <c r="KD162" s="36"/>
      <c r="KE162" s="36"/>
      <c r="KF162" s="36"/>
      <c r="KG162" s="36"/>
      <c r="KH162" s="36"/>
      <c r="KI162" s="36"/>
      <c r="KJ162" s="36"/>
      <c r="KK162" s="36"/>
      <c r="KL162" s="36"/>
      <c r="KM162" s="36"/>
      <c r="KN162" s="36"/>
      <c r="KO162" s="36"/>
      <c r="KP162" s="36"/>
      <c r="KQ162" s="36"/>
      <c r="KR162" s="36"/>
      <c r="KS162" s="36"/>
      <c r="KT162" s="36"/>
      <c r="KU162" s="36"/>
      <c r="KV162" s="36"/>
      <c r="KW162" s="36"/>
      <c r="KX162" s="36"/>
      <c r="KY162" s="36"/>
      <c r="KZ162" s="36"/>
      <c r="LA162" s="36"/>
      <c r="LB162" s="36"/>
      <c r="LC162" s="36"/>
      <c r="LD162" s="36"/>
      <c r="LE162" s="36"/>
      <c r="LF162" s="36"/>
      <c r="LG162" s="36"/>
      <c r="LH162" s="36"/>
      <c r="LI162" s="36"/>
      <c r="LJ162" s="36"/>
      <c r="LK162" s="36"/>
      <c r="LL162" s="36"/>
      <c r="LM162" s="36"/>
      <c r="LN162" s="36"/>
      <c r="LO162" s="36"/>
      <c r="LP162" s="36"/>
      <c r="LQ162" s="36"/>
      <c r="LR162" s="36"/>
      <c r="LS162" s="36"/>
      <c r="LT162" s="36"/>
      <c r="LU162" s="36"/>
      <c r="LV162" s="36"/>
      <c r="LW162" s="36"/>
      <c r="LX162" s="36"/>
      <c r="LY162" s="36"/>
      <c r="LZ162" s="36"/>
      <c r="MA162" s="36"/>
      <c r="MB162" s="36"/>
      <c r="MC162" s="36"/>
      <c r="MD162" s="36"/>
      <c r="ME162" s="36"/>
      <c r="MF162" s="36"/>
      <c r="MG162" s="36"/>
      <c r="MH162" s="36"/>
      <c r="MI162" s="36"/>
      <c r="MJ162" s="36"/>
      <c r="MK162" s="36"/>
      <c r="ML162" s="36"/>
      <c r="MM162" s="36"/>
      <c r="MN162" s="36"/>
      <c r="MO162" s="36"/>
      <c r="MP162" s="36"/>
      <c r="MQ162" s="36"/>
      <c r="MR162" s="36"/>
      <c r="MS162" s="36"/>
      <c r="MT162" s="36"/>
      <c r="MU162" s="36"/>
      <c r="MV162" s="36"/>
      <c r="MW162" s="36"/>
      <c r="MX162" s="36"/>
      <c r="MY162" s="36"/>
      <c r="MZ162" s="36"/>
      <c r="NA162" s="36"/>
      <c r="NB162" s="36"/>
      <c r="NC162" s="36"/>
      <c r="ND162" s="36"/>
      <c r="NE162" s="36"/>
      <c r="NF162" s="36"/>
      <c r="NG162" s="36"/>
      <c r="NH162" s="36"/>
      <c r="NI162" s="36"/>
      <c r="NJ162" s="36"/>
      <c r="NK162" s="36"/>
      <c r="NL162" s="36"/>
      <c r="NM162" s="36"/>
      <c r="NN162" s="36"/>
      <c r="NO162" s="36"/>
      <c r="NP162" s="36"/>
      <c r="NQ162" s="36"/>
      <c r="NR162" s="36"/>
      <c r="NS162" s="36"/>
      <c r="NT162" s="36"/>
      <c r="NU162" s="36"/>
      <c r="NV162" s="36"/>
      <c r="NW162" s="36"/>
      <c r="NX162" s="36"/>
      <c r="NY162" s="36"/>
      <c r="NZ162" s="36"/>
      <c r="OA162" s="36"/>
      <c r="OB162" s="36"/>
      <c r="OC162" s="36"/>
      <c r="OD162" s="36"/>
      <c r="OE162" s="36"/>
      <c r="OF162" s="36"/>
      <c r="OG162" s="36"/>
      <c r="OH162" s="36"/>
      <c r="OI162" s="36"/>
      <c r="OJ162" s="36"/>
      <c r="OK162" s="36"/>
      <c r="OL162" s="36"/>
      <c r="OM162" s="36"/>
      <c r="ON162" s="36"/>
      <c r="OO162" s="36"/>
      <c r="OP162" s="36"/>
      <c r="OQ162" s="36"/>
      <c r="OR162" s="36"/>
      <c r="OS162" s="36"/>
      <c r="OT162" s="36"/>
      <c r="OU162" s="36"/>
      <c r="OV162" s="36"/>
      <c r="OW162" s="36"/>
      <c r="OX162" s="36"/>
      <c r="OY162" s="36"/>
      <c r="OZ162" s="36"/>
      <c r="PA162" s="36"/>
      <c r="PB162" s="36"/>
      <c r="PC162" s="36"/>
      <c r="PD162" s="36"/>
      <c r="PE162" s="36"/>
      <c r="PF162" s="36"/>
      <c r="PG162" s="36"/>
      <c r="PH162" s="36"/>
      <c r="PI162" s="36"/>
      <c r="PJ162" s="36"/>
      <c r="PK162" s="36"/>
      <c r="PL162" s="36"/>
      <c r="PM162" s="36"/>
      <c r="PN162" s="36"/>
      <c r="PO162" s="36"/>
      <c r="PP162" s="36"/>
      <c r="PQ162" s="36"/>
      <c r="PR162" s="36"/>
      <c r="PS162" s="36"/>
      <c r="PT162" s="36"/>
      <c r="PU162" s="36"/>
      <c r="PV162" s="36"/>
      <c r="PW162" s="36"/>
      <c r="PX162" s="36"/>
      <c r="PY162" s="36"/>
      <c r="PZ162" s="36"/>
      <c r="QA162" s="36"/>
      <c r="QB162" s="36"/>
      <c r="QC162" s="36"/>
      <c r="QD162" s="36"/>
      <c r="QE162" s="36"/>
      <c r="QF162" s="36"/>
      <c r="QG162" s="36"/>
      <c r="QH162" s="36"/>
      <c r="QI162" s="36"/>
      <c r="QJ162" s="36"/>
      <c r="QK162" s="36"/>
      <c r="QL162" s="36"/>
      <c r="QM162" s="36"/>
      <c r="QN162" s="36"/>
      <c r="QO162" s="36"/>
      <c r="QP162" s="36"/>
      <c r="QQ162" s="36"/>
      <c r="QR162" s="36"/>
      <c r="QS162" s="36"/>
      <c r="QT162" s="36"/>
      <c r="QU162" s="36"/>
      <c r="QV162" s="36"/>
      <c r="QW162" s="36"/>
      <c r="QX162" s="36"/>
      <c r="QY162" s="36"/>
      <c r="QZ162" s="36"/>
      <c r="RA162" s="36"/>
      <c r="RB162" s="36"/>
      <c r="RC162" s="36"/>
      <c r="RD162" s="36"/>
      <c r="RE162" s="36"/>
      <c r="RF162" s="36"/>
      <c r="RG162" s="36"/>
      <c r="RH162" s="36"/>
      <c r="RI162" s="36"/>
      <c r="RJ162" s="36"/>
      <c r="RK162" s="36"/>
      <c r="RL162" s="36"/>
    </row>
    <row r="163" spans="1:480" s="37" customFormat="1" ht="85.5" customHeight="1" x14ac:dyDescent="0.25">
      <c r="A163" s="44" t="s">
        <v>109</v>
      </c>
      <c r="B163" s="44" t="s">
        <v>123</v>
      </c>
      <c r="C163" s="44" t="s">
        <v>21</v>
      </c>
      <c r="D163" s="32" t="s">
        <v>309</v>
      </c>
      <c r="E163" s="32" t="s">
        <v>34</v>
      </c>
      <c r="F163" s="31" t="s">
        <v>35</v>
      </c>
      <c r="G163" s="47">
        <v>1</v>
      </c>
      <c r="H163" s="147">
        <v>45261</v>
      </c>
      <c r="I163" s="33">
        <v>0</v>
      </c>
      <c r="J163" s="33">
        <v>0</v>
      </c>
      <c r="K163" s="34">
        <v>302.49</v>
      </c>
      <c r="L163" s="42">
        <v>0</v>
      </c>
      <c r="M163" s="42">
        <v>0</v>
      </c>
      <c r="N163" s="83" t="s">
        <v>175</v>
      </c>
      <c r="O163" s="83"/>
      <c r="P163" s="83"/>
      <c r="Q163" s="163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/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/>
      <c r="AV163" s="36"/>
      <c r="AW163" s="36"/>
      <c r="AX163" s="36"/>
      <c r="AY163" s="36"/>
      <c r="AZ163" s="36"/>
      <c r="BA163" s="36"/>
      <c r="BB163" s="36"/>
      <c r="BC163" s="36"/>
      <c r="BD163" s="36"/>
      <c r="BE163" s="36"/>
      <c r="BF163" s="36"/>
      <c r="BG163" s="36"/>
      <c r="BH163" s="36"/>
      <c r="BI163" s="36"/>
      <c r="BJ163" s="36"/>
      <c r="BK163" s="36"/>
      <c r="BL163" s="36"/>
      <c r="BM163" s="36"/>
      <c r="BN163" s="36"/>
      <c r="BO163" s="36"/>
      <c r="BP163" s="36"/>
      <c r="BQ163" s="36"/>
      <c r="BR163" s="36"/>
      <c r="BS163" s="36"/>
      <c r="BT163" s="36"/>
      <c r="BU163" s="36"/>
      <c r="BV163" s="36"/>
      <c r="BW163" s="36"/>
      <c r="BX163" s="36"/>
      <c r="BY163" s="36"/>
      <c r="BZ163" s="36"/>
      <c r="CA163" s="36"/>
      <c r="CB163" s="36"/>
      <c r="CC163" s="36"/>
      <c r="CD163" s="36"/>
      <c r="CE163" s="36"/>
      <c r="CF163" s="36"/>
      <c r="CG163" s="36"/>
      <c r="CH163" s="36"/>
      <c r="CI163" s="36"/>
      <c r="CJ163" s="36"/>
      <c r="CK163" s="36"/>
      <c r="CL163" s="36"/>
      <c r="CM163" s="36"/>
      <c r="CN163" s="36"/>
      <c r="CO163" s="36"/>
      <c r="CP163" s="36"/>
      <c r="CQ163" s="36"/>
      <c r="CR163" s="36"/>
      <c r="CS163" s="36"/>
      <c r="CT163" s="36"/>
      <c r="CU163" s="36"/>
      <c r="CV163" s="36"/>
      <c r="CW163" s="36"/>
      <c r="CX163" s="36"/>
      <c r="CY163" s="36"/>
      <c r="CZ163" s="36"/>
      <c r="DA163" s="36"/>
      <c r="DB163" s="36"/>
      <c r="DC163" s="36"/>
      <c r="DD163" s="36"/>
      <c r="DE163" s="36"/>
      <c r="DF163" s="36"/>
      <c r="DG163" s="36"/>
      <c r="DH163" s="36"/>
      <c r="DI163" s="36"/>
      <c r="DJ163" s="36"/>
      <c r="DK163" s="36"/>
      <c r="DL163" s="36"/>
      <c r="DM163" s="36"/>
      <c r="DN163" s="36"/>
      <c r="DO163" s="36"/>
      <c r="DP163" s="36"/>
      <c r="DQ163" s="36"/>
      <c r="DR163" s="36"/>
      <c r="DS163" s="36"/>
      <c r="DT163" s="36"/>
      <c r="DU163" s="36"/>
      <c r="DV163" s="36"/>
      <c r="DW163" s="36"/>
      <c r="DX163" s="36"/>
      <c r="DY163" s="36"/>
      <c r="DZ163" s="36"/>
      <c r="EA163" s="36"/>
      <c r="EB163" s="36"/>
      <c r="EC163" s="36"/>
      <c r="ED163" s="36"/>
      <c r="EE163" s="36"/>
      <c r="EF163" s="36"/>
      <c r="EG163" s="36"/>
      <c r="EH163" s="36"/>
      <c r="EI163" s="36"/>
      <c r="EJ163" s="36"/>
      <c r="EK163" s="36"/>
      <c r="EL163" s="36"/>
      <c r="EM163" s="36"/>
      <c r="EN163" s="36"/>
      <c r="EO163" s="36"/>
      <c r="EP163" s="36"/>
      <c r="EQ163" s="36"/>
      <c r="ER163" s="36"/>
      <c r="ES163" s="36"/>
      <c r="ET163" s="36"/>
      <c r="EU163" s="36"/>
      <c r="EV163" s="36"/>
      <c r="EW163" s="36"/>
      <c r="EX163" s="36"/>
      <c r="EY163" s="36"/>
      <c r="EZ163" s="36"/>
      <c r="FA163" s="36"/>
      <c r="FB163" s="36"/>
      <c r="FC163" s="36"/>
      <c r="FD163" s="36"/>
      <c r="FE163" s="36"/>
      <c r="FF163" s="36"/>
      <c r="FG163" s="36"/>
      <c r="FH163" s="36"/>
      <c r="FI163" s="36"/>
      <c r="FJ163" s="36"/>
      <c r="FK163" s="36"/>
      <c r="FL163" s="36"/>
      <c r="FM163" s="36"/>
      <c r="FN163" s="36"/>
      <c r="FO163" s="36"/>
      <c r="FP163" s="36"/>
      <c r="FQ163" s="36"/>
      <c r="FR163" s="36"/>
      <c r="FS163" s="36"/>
      <c r="FT163" s="36"/>
      <c r="FU163" s="36"/>
      <c r="FV163" s="36"/>
      <c r="FW163" s="36"/>
      <c r="FX163" s="36"/>
      <c r="FY163" s="36"/>
      <c r="FZ163" s="36"/>
      <c r="GA163" s="36"/>
      <c r="GB163" s="36"/>
      <c r="GC163" s="36"/>
      <c r="GD163" s="36"/>
      <c r="GE163" s="36"/>
      <c r="GF163" s="36"/>
      <c r="GG163" s="36"/>
      <c r="GH163" s="36"/>
      <c r="GI163" s="36"/>
      <c r="GJ163" s="36"/>
      <c r="GK163" s="36"/>
      <c r="GL163" s="36"/>
      <c r="GM163" s="36"/>
      <c r="GN163" s="36"/>
      <c r="GO163" s="36"/>
      <c r="GP163" s="36"/>
      <c r="GQ163" s="36"/>
      <c r="GR163" s="36"/>
      <c r="GS163" s="36"/>
      <c r="GT163" s="36"/>
      <c r="GU163" s="36"/>
      <c r="GV163" s="36"/>
      <c r="GW163" s="36"/>
      <c r="GX163" s="36"/>
      <c r="GY163" s="36"/>
      <c r="GZ163" s="36"/>
      <c r="HA163" s="36"/>
      <c r="HB163" s="36"/>
      <c r="HC163" s="36"/>
      <c r="HD163" s="36"/>
      <c r="HE163" s="36"/>
      <c r="HF163" s="36"/>
      <c r="HG163" s="36"/>
      <c r="HH163" s="36"/>
      <c r="HI163" s="36"/>
      <c r="HJ163" s="36"/>
      <c r="HK163" s="36"/>
      <c r="HL163" s="36"/>
      <c r="HM163" s="36"/>
      <c r="HN163" s="36"/>
      <c r="HO163" s="36"/>
      <c r="HP163" s="36"/>
      <c r="HQ163" s="36"/>
      <c r="HR163" s="36"/>
      <c r="HS163" s="36"/>
      <c r="HT163" s="36"/>
      <c r="HU163" s="36"/>
      <c r="HV163" s="36"/>
      <c r="HW163" s="36"/>
      <c r="HX163" s="36"/>
      <c r="HY163" s="36"/>
      <c r="HZ163" s="36"/>
      <c r="IA163" s="36"/>
      <c r="IB163" s="36"/>
      <c r="IC163" s="36"/>
      <c r="ID163" s="36"/>
      <c r="IE163" s="36"/>
      <c r="IF163" s="36"/>
      <c r="IG163" s="36"/>
      <c r="IH163" s="36"/>
      <c r="II163" s="36"/>
      <c r="IJ163" s="36"/>
      <c r="IK163" s="36"/>
      <c r="IL163" s="36"/>
      <c r="IM163" s="36"/>
      <c r="IN163" s="36"/>
      <c r="IO163" s="36"/>
      <c r="IP163" s="36"/>
      <c r="IQ163" s="36"/>
      <c r="IR163" s="36"/>
      <c r="IS163" s="36"/>
      <c r="IT163" s="36"/>
      <c r="IU163" s="36"/>
      <c r="IV163" s="36"/>
      <c r="IW163" s="36"/>
      <c r="IX163" s="36"/>
      <c r="IY163" s="36"/>
      <c r="IZ163" s="36"/>
      <c r="JA163" s="36"/>
      <c r="JB163" s="36"/>
      <c r="JC163" s="36"/>
      <c r="JD163" s="36"/>
      <c r="JE163" s="36"/>
      <c r="JF163" s="36"/>
      <c r="JG163" s="36"/>
      <c r="JH163" s="36"/>
      <c r="JI163" s="36"/>
      <c r="JJ163" s="36"/>
      <c r="JK163" s="36"/>
      <c r="JL163" s="36"/>
      <c r="JM163" s="36"/>
      <c r="JN163" s="36"/>
      <c r="JO163" s="36"/>
      <c r="JP163" s="36"/>
      <c r="JQ163" s="36"/>
      <c r="JR163" s="36"/>
      <c r="JS163" s="36"/>
      <c r="JT163" s="36"/>
      <c r="JU163" s="36"/>
      <c r="JV163" s="36"/>
      <c r="JW163" s="36"/>
      <c r="JX163" s="36"/>
      <c r="JY163" s="36"/>
      <c r="JZ163" s="36"/>
      <c r="KA163" s="36"/>
      <c r="KB163" s="36"/>
      <c r="KC163" s="36"/>
      <c r="KD163" s="36"/>
      <c r="KE163" s="36"/>
      <c r="KF163" s="36"/>
      <c r="KG163" s="36"/>
      <c r="KH163" s="36"/>
      <c r="KI163" s="36"/>
      <c r="KJ163" s="36"/>
      <c r="KK163" s="36"/>
      <c r="KL163" s="36"/>
      <c r="KM163" s="36"/>
      <c r="KN163" s="36"/>
      <c r="KO163" s="36"/>
      <c r="KP163" s="36"/>
      <c r="KQ163" s="36"/>
      <c r="KR163" s="36"/>
      <c r="KS163" s="36"/>
      <c r="KT163" s="36"/>
      <c r="KU163" s="36"/>
      <c r="KV163" s="36"/>
      <c r="KW163" s="36"/>
      <c r="KX163" s="36"/>
      <c r="KY163" s="36"/>
      <c r="KZ163" s="36"/>
      <c r="LA163" s="36"/>
      <c r="LB163" s="36"/>
      <c r="LC163" s="36"/>
      <c r="LD163" s="36"/>
      <c r="LE163" s="36"/>
      <c r="LF163" s="36"/>
      <c r="LG163" s="36"/>
      <c r="LH163" s="36"/>
      <c r="LI163" s="36"/>
      <c r="LJ163" s="36"/>
      <c r="LK163" s="36"/>
      <c r="LL163" s="36"/>
      <c r="LM163" s="36"/>
      <c r="LN163" s="36"/>
      <c r="LO163" s="36"/>
      <c r="LP163" s="36"/>
      <c r="LQ163" s="36"/>
      <c r="LR163" s="36"/>
      <c r="LS163" s="36"/>
      <c r="LT163" s="36"/>
      <c r="LU163" s="36"/>
      <c r="LV163" s="36"/>
      <c r="LW163" s="36"/>
      <c r="LX163" s="36"/>
      <c r="LY163" s="36"/>
      <c r="LZ163" s="36"/>
      <c r="MA163" s="36"/>
      <c r="MB163" s="36"/>
      <c r="MC163" s="36"/>
      <c r="MD163" s="36"/>
      <c r="ME163" s="36"/>
      <c r="MF163" s="36"/>
      <c r="MG163" s="36"/>
      <c r="MH163" s="36"/>
      <c r="MI163" s="36"/>
      <c r="MJ163" s="36"/>
      <c r="MK163" s="36"/>
      <c r="ML163" s="36"/>
      <c r="MM163" s="36"/>
      <c r="MN163" s="36"/>
      <c r="MO163" s="36"/>
      <c r="MP163" s="36"/>
      <c r="MQ163" s="36"/>
      <c r="MR163" s="36"/>
      <c r="MS163" s="36"/>
      <c r="MT163" s="36"/>
      <c r="MU163" s="36"/>
      <c r="MV163" s="36"/>
      <c r="MW163" s="36"/>
      <c r="MX163" s="36"/>
      <c r="MY163" s="36"/>
      <c r="MZ163" s="36"/>
      <c r="NA163" s="36"/>
      <c r="NB163" s="36"/>
      <c r="NC163" s="36"/>
      <c r="ND163" s="36"/>
      <c r="NE163" s="36"/>
      <c r="NF163" s="36"/>
      <c r="NG163" s="36"/>
      <c r="NH163" s="36"/>
      <c r="NI163" s="36"/>
      <c r="NJ163" s="36"/>
      <c r="NK163" s="36"/>
      <c r="NL163" s="36"/>
      <c r="NM163" s="36"/>
      <c r="NN163" s="36"/>
      <c r="NO163" s="36"/>
      <c r="NP163" s="36"/>
      <c r="NQ163" s="36"/>
      <c r="NR163" s="36"/>
      <c r="NS163" s="36"/>
      <c r="NT163" s="36"/>
      <c r="NU163" s="36"/>
      <c r="NV163" s="36"/>
      <c r="NW163" s="36"/>
      <c r="NX163" s="36"/>
      <c r="NY163" s="36"/>
      <c r="NZ163" s="36"/>
      <c r="OA163" s="36"/>
      <c r="OB163" s="36"/>
      <c r="OC163" s="36"/>
      <c r="OD163" s="36"/>
      <c r="OE163" s="36"/>
      <c r="OF163" s="36"/>
      <c r="OG163" s="36"/>
      <c r="OH163" s="36"/>
      <c r="OI163" s="36"/>
      <c r="OJ163" s="36"/>
      <c r="OK163" s="36"/>
      <c r="OL163" s="36"/>
      <c r="OM163" s="36"/>
      <c r="ON163" s="36"/>
      <c r="OO163" s="36"/>
      <c r="OP163" s="36"/>
      <c r="OQ163" s="36"/>
      <c r="OR163" s="36"/>
      <c r="OS163" s="36"/>
      <c r="OT163" s="36"/>
      <c r="OU163" s="36"/>
      <c r="OV163" s="36"/>
      <c r="OW163" s="36"/>
      <c r="OX163" s="36"/>
      <c r="OY163" s="36"/>
      <c r="OZ163" s="36"/>
      <c r="PA163" s="36"/>
      <c r="PB163" s="36"/>
      <c r="PC163" s="36"/>
      <c r="PD163" s="36"/>
      <c r="PE163" s="36"/>
      <c r="PF163" s="36"/>
      <c r="PG163" s="36"/>
      <c r="PH163" s="36"/>
      <c r="PI163" s="36"/>
      <c r="PJ163" s="36"/>
      <c r="PK163" s="36"/>
      <c r="PL163" s="36"/>
      <c r="PM163" s="36"/>
      <c r="PN163" s="36"/>
      <c r="PO163" s="36"/>
      <c r="PP163" s="36"/>
      <c r="PQ163" s="36"/>
      <c r="PR163" s="36"/>
      <c r="PS163" s="36"/>
      <c r="PT163" s="36"/>
      <c r="PU163" s="36"/>
      <c r="PV163" s="36"/>
      <c r="PW163" s="36"/>
      <c r="PX163" s="36"/>
      <c r="PY163" s="36"/>
      <c r="PZ163" s="36"/>
      <c r="QA163" s="36"/>
      <c r="QB163" s="36"/>
      <c r="QC163" s="36"/>
      <c r="QD163" s="36"/>
      <c r="QE163" s="36"/>
      <c r="QF163" s="36"/>
      <c r="QG163" s="36"/>
      <c r="QH163" s="36"/>
      <c r="QI163" s="36"/>
      <c r="QJ163" s="36"/>
      <c r="QK163" s="36"/>
      <c r="QL163" s="36"/>
      <c r="QM163" s="36"/>
      <c r="QN163" s="36"/>
      <c r="QO163" s="36"/>
      <c r="QP163" s="36"/>
      <c r="QQ163" s="36"/>
      <c r="QR163" s="36"/>
      <c r="QS163" s="36"/>
      <c r="QT163" s="36"/>
      <c r="QU163" s="36"/>
      <c r="QV163" s="36"/>
      <c r="QW163" s="36"/>
      <c r="QX163" s="36"/>
      <c r="QY163" s="36"/>
      <c r="QZ163" s="36"/>
      <c r="RA163" s="36"/>
      <c r="RB163" s="36"/>
      <c r="RC163" s="36"/>
      <c r="RD163" s="36"/>
      <c r="RE163" s="36"/>
      <c r="RF163" s="36"/>
      <c r="RG163" s="36"/>
      <c r="RH163" s="36"/>
      <c r="RI163" s="36"/>
      <c r="RJ163" s="36"/>
      <c r="RK163" s="36"/>
      <c r="RL163" s="36"/>
    </row>
    <row r="164" spans="1:480" s="37" customFormat="1" ht="129" customHeight="1" x14ac:dyDescent="0.25">
      <c r="A164" s="44" t="s">
        <v>109</v>
      </c>
      <c r="B164" s="44" t="s">
        <v>123</v>
      </c>
      <c r="C164" s="44" t="s">
        <v>21</v>
      </c>
      <c r="D164" s="32" t="s">
        <v>310</v>
      </c>
      <c r="E164" s="32" t="s">
        <v>34</v>
      </c>
      <c r="F164" s="31" t="s">
        <v>35</v>
      </c>
      <c r="G164" s="47">
        <v>3</v>
      </c>
      <c r="H164" s="147">
        <v>45170</v>
      </c>
      <c r="I164" s="33">
        <v>0</v>
      </c>
      <c r="J164" s="33">
        <v>0</v>
      </c>
      <c r="K164" s="34">
        <v>596.6</v>
      </c>
      <c r="L164" s="42">
        <v>0</v>
      </c>
      <c r="M164" s="42">
        <v>0</v>
      </c>
      <c r="N164" s="83"/>
      <c r="O164" s="83"/>
      <c r="P164" s="83"/>
      <c r="Q164" s="163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  <c r="AG164" s="36"/>
      <c r="AH164" s="36"/>
      <c r="AI164" s="36"/>
      <c r="AJ164" s="36"/>
      <c r="AK164" s="36"/>
      <c r="AL164" s="36"/>
      <c r="AM164" s="36"/>
      <c r="AN164" s="36"/>
      <c r="AO164" s="36"/>
      <c r="AP164" s="36"/>
      <c r="AQ164" s="36"/>
      <c r="AR164" s="36"/>
      <c r="AS164" s="36"/>
      <c r="AT164" s="36"/>
      <c r="AU164" s="36"/>
      <c r="AV164" s="36"/>
      <c r="AW164" s="36"/>
      <c r="AX164" s="36"/>
      <c r="AY164" s="36"/>
      <c r="AZ164" s="36"/>
      <c r="BA164" s="36"/>
      <c r="BB164" s="36"/>
      <c r="BC164" s="36"/>
      <c r="BD164" s="36"/>
      <c r="BE164" s="36"/>
      <c r="BF164" s="36"/>
      <c r="BG164" s="36"/>
      <c r="BH164" s="36"/>
      <c r="BI164" s="36"/>
      <c r="BJ164" s="36"/>
      <c r="BK164" s="36"/>
      <c r="BL164" s="36"/>
      <c r="BM164" s="36"/>
      <c r="BN164" s="36"/>
      <c r="BO164" s="36"/>
      <c r="BP164" s="36"/>
      <c r="BQ164" s="36"/>
      <c r="BR164" s="36"/>
      <c r="BS164" s="36"/>
      <c r="BT164" s="36"/>
      <c r="BU164" s="36"/>
      <c r="BV164" s="36"/>
      <c r="BW164" s="36"/>
      <c r="BX164" s="36"/>
      <c r="BY164" s="36"/>
      <c r="BZ164" s="36"/>
      <c r="CA164" s="36"/>
      <c r="CB164" s="36"/>
      <c r="CC164" s="36"/>
      <c r="CD164" s="36"/>
      <c r="CE164" s="36"/>
      <c r="CF164" s="36"/>
      <c r="CG164" s="36"/>
      <c r="CH164" s="36"/>
      <c r="CI164" s="36"/>
      <c r="CJ164" s="36"/>
      <c r="CK164" s="36"/>
      <c r="CL164" s="36"/>
      <c r="CM164" s="36"/>
      <c r="CN164" s="36"/>
      <c r="CO164" s="36"/>
      <c r="CP164" s="36"/>
      <c r="CQ164" s="36"/>
      <c r="CR164" s="36"/>
      <c r="CS164" s="36"/>
      <c r="CT164" s="36"/>
      <c r="CU164" s="36"/>
      <c r="CV164" s="36"/>
      <c r="CW164" s="36"/>
      <c r="CX164" s="36"/>
      <c r="CY164" s="36"/>
      <c r="CZ164" s="36"/>
      <c r="DA164" s="36"/>
      <c r="DB164" s="36"/>
      <c r="DC164" s="36"/>
      <c r="DD164" s="36"/>
      <c r="DE164" s="36"/>
      <c r="DF164" s="36"/>
      <c r="DG164" s="36"/>
      <c r="DH164" s="36"/>
      <c r="DI164" s="36"/>
      <c r="DJ164" s="36"/>
      <c r="DK164" s="36"/>
      <c r="DL164" s="36"/>
      <c r="DM164" s="36"/>
      <c r="DN164" s="36"/>
      <c r="DO164" s="36"/>
      <c r="DP164" s="36"/>
      <c r="DQ164" s="36"/>
      <c r="DR164" s="36"/>
      <c r="DS164" s="36"/>
      <c r="DT164" s="36"/>
      <c r="DU164" s="36"/>
      <c r="DV164" s="36"/>
      <c r="DW164" s="36"/>
      <c r="DX164" s="36"/>
      <c r="DY164" s="36"/>
      <c r="DZ164" s="36"/>
      <c r="EA164" s="36"/>
      <c r="EB164" s="36"/>
      <c r="EC164" s="36"/>
      <c r="ED164" s="36"/>
      <c r="EE164" s="36"/>
      <c r="EF164" s="36"/>
      <c r="EG164" s="36"/>
      <c r="EH164" s="36"/>
      <c r="EI164" s="36"/>
      <c r="EJ164" s="36"/>
      <c r="EK164" s="36"/>
      <c r="EL164" s="36"/>
      <c r="EM164" s="36"/>
      <c r="EN164" s="36"/>
      <c r="EO164" s="36"/>
      <c r="EP164" s="36"/>
      <c r="EQ164" s="36"/>
      <c r="ER164" s="36"/>
      <c r="ES164" s="36"/>
      <c r="ET164" s="36"/>
      <c r="EU164" s="36"/>
      <c r="EV164" s="36"/>
      <c r="EW164" s="36"/>
      <c r="EX164" s="36"/>
      <c r="EY164" s="36"/>
      <c r="EZ164" s="36"/>
      <c r="FA164" s="36"/>
      <c r="FB164" s="36"/>
      <c r="FC164" s="36"/>
      <c r="FD164" s="36"/>
      <c r="FE164" s="36"/>
      <c r="FF164" s="36"/>
      <c r="FG164" s="36"/>
      <c r="FH164" s="36"/>
      <c r="FI164" s="36"/>
      <c r="FJ164" s="36"/>
      <c r="FK164" s="36"/>
      <c r="FL164" s="36"/>
      <c r="FM164" s="36"/>
      <c r="FN164" s="36"/>
      <c r="FO164" s="36"/>
      <c r="FP164" s="36"/>
      <c r="FQ164" s="36"/>
      <c r="FR164" s="36"/>
      <c r="FS164" s="36"/>
      <c r="FT164" s="36"/>
      <c r="FU164" s="36"/>
      <c r="FV164" s="36"/>
      <c r="FW164" s="36"/>
      <c r="FX164" s="36"/>
      <c r="FY164" s="36"/>
      <c r="FZ164" s="36"/>
      <c r="GA164" s="36"/>
      <c r="GB164" s="36"/>
      <c r="GC164" s="36"/>
      <c r="GD164" s="36"/>
      <c r="GE164" s="36"/>
      <c r="GF164" s="36"/>
      <c r="GG164" s="36"/>
      <c r="GH164" s="36"/>
      <c r="GI164" s="36"/>
      <c r="GJ164" s="36"/>
      <c r="GK164" s="36"/>
      <c r="GL164" s="36"/>
      <c r="GM164" s="36"/>
      <c r="GN164" s="36"/>
      <c r="GO164" s="36"/>
      <c r="GP164" s="36"/>
      <c r="GQ164" s="36"/>
      <c r="GR164" s="36"/>
      <c r="GS164" s="36"/>
      <c r="GT164" s="36"/>
      <c r="GU164" s="36"/>
      <c r="GV164" s="36"/>
      <c r="GW164" s="36"/>
      <c r="GX164" s="36"/>
      <c r="GY164" s="36"/>
      <c r="GZ164" s="36"/>
      <c r="HA164" s="36"/>
      <c r="HB164" s="36"/>
      <c r="HC164" s="36"/>
      <c r="HD164" s="36"/>
      <c r="HE164" s="36"/>
      <c r="HF164" s="36"/>
      <c r="HG164" s="36"/>
      <c r="HH164" s="36"/>
      <c r="HI164" s="36"/>
      <c r="HJ164" s="36"/>
      <c r="HK164" s="36"/>
      <c r="HL164" s="36"/>
      <c r="HM164" s="36"/>
      <c r="HN164" s="36"/>
      <c r="HO164" s="36"/>
      <c r="HP164" s="36"/>
      <c r="HQ164" s="36"/>
      <c r="HR164" s="36"/>
      <c r="HS164" s="36"/>
      <c r="HT164" s="36"/>
      <c r="HU164" s="36"/>
      <c r="HV164" s="36"/>
      <c r="HW164" s="36"/>
      <c r="HX164" s="36"/>
      <c r="HY164" s="36"/>
      <c r="HZ164" s="36"/>
      <c r="IA164" s="36"/>
      <c r="IB164" s="36"/>
      <c r="IC164" s="36"/>
      <c r="ID164" s="36"/>
      <c r="IE164" s="36"/>
      <c r="IF164" s="36"/>
      <c r="IG164" s="36"/>
      <c r="IH164" s="36"/>
      <c r="II164" s="36"/>
      <c r="IJ164" s="36"/>
      <c r="IK164" s="36"/>
      <c r="IL164" s="36"/>
      <c r="IM164" s="36"/>
      <c r="IN164" s="36"/>
      <c r="IO164" s="36"/>
      <c r="IP164" s="36"/>
      <c r="IQ164" s="36"/>
      <c r="IR164" s="36"/>
      <c r="IS164" s="36"/>
      <c r="IT164" s="36"/>
      <c r="IU164" s="36"/>
      <c r="IV164" s="36"/>
      <c r="IW164" s="36"/>
      <c r="IX164" s="36"/>
      <c r="IY164" s="36"/>
      <c r="IZ164" s="36"/>
      <c r="JA164" s="36"/>
      <c r="JB164" s="36"/>
      <c r="JC164" s="36"/>
      <c r="JD164" s="36"/>
      <c r="JE164" s="36"/>
      <c r="JF164" s="36"/>
      <c r="JG164" s="36"/>
      <c r="JH164" s="36"/>
      <c r="JI164" s="36"/>
      <c r="JJ164" s="36"/>
      <c r="JK164" s="36"/>
      <c r="JL164" s="36"/>
      <c r="JM164" s="36"/>
      <c r="JN164" s="36"/>
      <c r="JO164" s="36"/>
      <c r="JP164" s="36"/>
      <c r="JQ164" s="36"/>
      <c r="JR164" s="36"/>
      <c r="JS164" s="36"/>
      <c r="JT164" s="36"/>
      <c r="JU164" s="36"/>
      <c r="JV164" s="36"/>
      <c r="JW164" s="36"/>
      <c r="JX164" s="36"/>
      <c r="JY164" s="36"/>
      <c r="JZ164" s="36"/>
      <c r="KA164" s="36"/>
      <c r="KB164" s="36"/>
      <c r="KC164" s="36"/>
      <c r="KD164" s="36"/>
      <c r="KE164" s="36"/>
      <c r="KF164" s="36"/>
      <c r="KG164" s="36"/>
      <c r="KH164" s="36"/>
      <c r="KI164" s="36"/>
      <c r="KJ164" s="36"/>
      <c r="KK164" s="36"/>
      <c r="KL164" s="36"/>
      <c r="KM164" s="36"/>
      <c r="KN164" s="36"/>
      <c r="KO164" s="36"/>
      <c r="KP164" s="36"/>
      <c r="KQ164" s="36"/>
      <c r="KR164" s="36"/>
      <c r="KS164" s="36"/>
      <c r="KT164" s="36"/>
      <c r="KU164" s="36"/>
      <c r="KV164" s="36"/>
      <c r="KW164" s="36"/>
      <c r="KX164" s="36"/>
      <c r="KY164" s="36"/>
      <c r="KZ164" s="36"/>
      <c r="LA164" s="36"/>
      <c r="LB164" s="36"/>
      <c r="LC164" s="36"/>
      <c r="LD164" s="36"/>
      <c r="LE164" s="36"/>
      <c r="LF164" s="36"/>
      <c r="LG164" s="36"/>
      <c r="LH164" s="36"/>
      <c r="LI164" s="36"/>
      <c r="LJ164" s="36"/>
      <c r="LK164" s="36"/>
      <c r="LL164" s="36"/>
      <c r="LM164" s="36"/>
      <c r="LN164" s="36"/>
      <c r="LO164" s="36"/>
      <c r="LP164" s="36"/>
      <c r="LQ164" s="36"/>
      <c r="LR164" s="36"/>
      <c r="LS164" s="36"/>
      <c r="LT164" s="36"/>
      <c r="LU164" s="36"/>
      <c r="LV164" s="36"/>
      <c r="LW164" s="36"/>
      <c r="LX164" s="36"/>
      <c r="LY164" s="36"/>
      <c r="LZ164" s="36"/>
      <c r="MA164" s="36"/>
      <c r="MB164" s="36"/>
      <c r="MC164" s="36"/>
      <c r="MD164" s="36"/>
      <c r="ME164" s="36"/>
      <c r="MF164" s="36"/>
      <c r="MG164" s="36"/>
      <c r="MH164" s="36"/>
      <c r="MI164" s="36"/>
      <c r="MJ164" s="36"/>
      <c r="MK164" s="36"/>
      <c r="ML164" s="36"/>
      <c r="MM164" s="36"/>
      <c r="MN164" s="36"/>
      <c r="MO164" s="36"/>
      <c r="MP164" s="36"/>
      <c r="MQ164" s="36"/>
      <c r="MR164" s="36"/>
      <c r="MS164" s="36"/>
      <c r="MT164" s="36"/>
      <c r="MU164" s="36"/>
      <c r="MV164" s="36"/>
      <c r="MW164" s="36"/>
      <c r="MX164" s="36"/>
      <c r="MY164" s="36"/>
      <c r="MZ164" s="36"/>
      <c r="NA164" s="36"/>
      <c r="NB164" s="36"/>
      <c r="NC164" s="36"/>
      <c r="ND164" s="36"/>
      <c r="NE164" s="36"/>
      <c r="NF164" s="36"/>
      <c r="NG164" s="36"/>
      <c r="NH164" s="36"/>
      <c r="NI164" s="36"/>
      <c r="NJ164" s="36"/>
      <c r="NK164" s="36"/>
      <c r="NL164" s="36"/>
      <c r="NM164" s="36"/>
      <c r="NN164" s="36"/>
      <c r="NO164" s="36"/>
      <c r="NP164" s="36"/>
      <c r="NQ164" s="36"/>
      <c r="NR164" s="36"/>
      <c r="NS164" s="36"/>
      <c r="NT164" s="36"/>
      <c r="NU164" s="36"/>
      <c r="NV164" s="36"/>
      <c r="NW164" s="36"/>
      <c r="NX164" s="36"/>
      <c r="NY164" s="36"/>
      <c r="NZ164" s="36"/>
      <c r="OA164" s="36"/>
      <c r="OB164" s="36"/>
      <c r="OC164" s="36"/>
      <c r="OD164" s="36"/>
      <c r="OE164" s="36"/>
      <c r="OF164" s="36"/>
      <c r="OG164" s="36"/>
      <c r="OH164" s="36"/>
      <c r="OI164" s="36"/>
      <c r="OJ164" s="36"/>
      <c r="OK164" s="36"/>
      <c r="OL164" s="36"/>
      <c r="OM164" s="36"/>
      <c r="ON164" s="36"/>
      <c r="OO164" s="36"/>
      <c r="OP164" s="36"/>
      <c r="OQ164" s="36"/>
      <c r="OR164" s="36"/>
      <c r="OS164" s="36"/>
      <c r="OT164" s="36"/>
      <c r="OU164" s="36"/>
      <c r="OV164" s="36"/>
      <c r="OW164" s="36"/>
      <c r="OX164" s="36"/>
      <c r="OY164" s="36"/>
      <c r="OZ164" s="36"/>
      <c r="PA164" s="36"/>
      <c r="PB164" s="36"/>
      <c r="PC164" s="36"/>
      <c r="PD164" s="36"/>
      <c r="PE164" s="36"/>
      <c r="PF164" s="36"/>
      <c r="PG164" s="36"/>
      <c r="PH164" s="36"/>
      <c r="PI164" s="36"/>
      <c r="PJ164" s="36"/>
      <c r="PK164" s="36"/>
      <c r="PL164" s="36"/>
      <c r="PM164" s="36"/>
      <c r="PN164" s="36"/>
      <c r="PO164" s="36"/>
      <c r="PP164" s="36"/>
      <c r="PQ164" s="36"/>
      <c r="PR164" s="36"/>
      <c r="PS164" s="36"/>
      <c r="PT164" s="36"/>
      <c r="PU164" s="36"/>
      <c r="PV164" s="36"/>
      <c r="PW164" s="36"/>
      <c r="PX164" s="36"/>
      <c r="PY164" s="36"/>
      <c r="PZ164" s="36"/>
      <c r="QA164" s="36"/>
      <c r="QB164" s="36"/>
      <c r="QC164" s="36"/>
      <c r="QD164" s="36"/>
      <c r="QE164" s="36"/>
      <c r="QF164" s="36"/>
      <c r="QG164" s="36"/>
      <c r="QH164" s="36"/>
      <c r="QI164" s="36"/>
      <c r="QJ164" s="36"/>
      <c r="QK164" s="36"/>
      <c r="QL164" s="36"/>
      <c r="QM164" s="36"/>
      <c r="QN164" s="36"/>
      <c r="QO164" s="36"/>
      <c r="QP164" s="36"/>
      <c r="QQ164" s="36"/>
      <c r="QR164" s="36"/>
      <c r="QS164" s="36"/>
      <c r="QT164" s="36"/>
      <c r="QU164" s="36"/>
      <c r="QV164" s="36"/>
      <c r="QW164" s="36"/>
      <c r="QX164" s="36"/>
      <c r="QY164" s="36"/>
      <c r="QZ164" s="36"/>
      <c r="RA164" s="36"/>
      <c r="RB164" s="36"/>
      <c r="RC164" s="36"/>
      <c r="RD164" s="36"/>
      <c r="RE164" s="36"/>
      <c r="RF164" s="36"/>
      <c r="RG164" s="36"/>
      <c r="RH164" s="36"/>
      <c r="RI164" s="36"/>
      <c r="RJ164" s="36"/>
      <c r="RK164" s="36"/>
      <c r="RL164" s="36"/>
    </row>
    <row r="165" spans="1:480" s="37" customFormat="1" ht="129" customHeight="1" x14ac:dyDescent="0.25">
      <c r="A165" s="44" t="s">
        <v>109</v>
      </c>
      <c r="B165" s="44" t="s">
        <v>123</v>
      </c>
      <c r="C165" s="44" t="s">
        <v>21</v>
      </c>
      <c r="D165" s="32" t="s">
        <v>347</v>
      </c>
      <c r="E165" s="32" t="s">
        <v>34</v>
      </c>
      <c r="F165" s="31" t="s">
        <v>35</v>
      </c>
      <c r="G165" s="47">
        <v>1</v>
      </c>
      <c r="H165" s="38">
        <v>45262</v>
      </c>
      <c r="I165" s="33">
        <v>0</v>
      </c>
      <c r="J165" s="33">
        <v>0</v>
      </c>
      <c r="K165" s="34">
        <v>57.29</v>
      </c>
      <c r="L165" s="42">
        <v>0</v>
      </c>
      <c r="M165" s="42">
        <v>0</v>
      </c>
      <c r="N165" s="83"/>
      <c r="O165" s="83"/>
      <c r="P165" s="83"/>
      <c r="Q165" s="163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  <c r="AJ165" s="36"/>
      <c r="AK165" s="36"/>
      <c r="AL165" s="36"/>
      <c r="AM165" s="36"/>
      <c r="AN165" s="36"/>
      <c r="AO165" s="36"/>
      <c r="AP165" s="36"/>
      <c r="AQ165" s="36"/>
      <c r="AR165" s="36"/>
      <c r="AS165" s="36"/>
      <c r="AT165" s="36"/>
      <c r="AU165" s="36"/>
      <c r="AV165" s="36"/>
      <c r="AW165" s="36"/>
      <c r="AX165" s="36"/>
      <c r="AY165" s="36"/>
      <c r="AZ165" s="36"/>
      <c r="BA165" s="36"/>
      <c r="BB165" s="36"/>
      <c r="BC165" s="36"/>
      <c r="BD165" s="36"/>
      <c r="BE165" s="36"/>
      <c r="BF165" s="36"/>
      <c r="BG165" s="36"/>
      <c r="BH165" s="36"/>
      <c r="BI165" s="36"/>
      <c r="BJ165" s="36"/>
      <c r="BK165" s="36"/>
      <c r="BL165" s="36"/>
      <c r="BM165" s="36"/>
      <c r="BN165" s="36"/>
      <c r="BO165" s="36"/>
      <c r="BP165" s="36"/>
      <c r="BQ165" s="36"/>
      <c r="BR165" s="36"/>
      <c r="BS165" s="36"/>
      <c r="BT165" s="36"/>
      <c r="BU165" s="36"/>
      <c r="BV165" s="36"/>
      <c r="BW165" s="36"/>
      <c r="BX165" s="36"/>
      <c r="BY165" s="36"/>
      <c r="BZ165" s="36"/>
      <c r="CA165" s="36"/>
      <c r="CB165" s="36"/>
      <c r="CC165" s="36"/>
      <c r="CD165" s="36"/>
      <c r="CE165" s="36"/>
      <c r="CF165" s="36"/>
      <c r="CG165" s="36"/>
      <c r="CH165" s="36"/>
      <c r="CI165" s="36"/>
      <c r="CJ165" s="36"/>
      <c r="CK165" s="36"/>
      <c r="CL165" s="36"/>
      <c r="CM165" s="36"/>
      <c r="CN165" s="36"/>
      <c r="CO165" s="36"/>
      <c r="CP165" s="36"/>
      <c r="CQ165" s="36"/>
      <c r="CR165" s="36"/>
      <c r="CS165" s="36"/>
      <c r="CT165" s="36"/>
      <c r="CU165" s="36"/>
      <c r="CV165" s="36"/>
      <c r="CW165" s="36"/>
      <c r="CX165" s="36"/>
      <c r="CY165" s="36"/>
      <c r="CZ165" s="36"/>
      <c r="DA165" s="36"/>
      <c r="DB165" s="36"/>
      <c r="DC165" s="36"/>
      <c r="DD165" s="36"/>
      <c r="DE165" s="36"/>
      <c r="DF165" s="36"/>
      <c r="DG165" s="36"/>
      <c r="DH165" s="36"/>
      <c r="DI165" s="36"/>
      <c r="DJ165" s="36"/>
      <c r="DK165" s="36"/>
      <c r="DL165" s="36"/>
      <c r="DM165" s="36"/>
      <c r="DN165" s="36"/>
      <c r="DO165" s="36"/>
      <c r="DP165" s="36"/>
      <c r="DQ165" s="36"/>
      <c r="DR165" s="36"/>
      <c r="DS165" s="36"/>
      <c r="DT165" s="36"/>
      <c r="DU165" s="36"/>
      <c r="DV165" s="36"/>
      <c r="DW165" s="36"/>
      <c r="DX165" s="36"/>
      <c r="DY165" s="36"/>
      <c r="DZ165" s="36"/>
      <c r="EA165" s="36"/>
      <c r="EB165" s="36"/>
      <c r="EC165" s="36"/>
      <c r="ED165" s="36"/>
      <c r="EE165" s="36"/>
      <c r="EF165" s="36"/>
      <c r="EG165" s="36"/>
      <c r="EH165" s="36"/>
      <c r="EI165" s="36"/>
      <c r="EJ165" s="36"/>
      <c r="EK165" s="36"/>
      <c r="EL165" s="36"/>
      <c r="EM165" s="36"/>
      <c r="EN165" s="36"/>
      <c r="EO165" s="36"/>
      <c r="EP165" s="36"/>
      <c r="EQ165" s="36"/>
      <c r="ER165" s="36"/>
      <c r="ES165" s="36"/>
      <c r="ET165" s="36"/>
      <c r="EU165" s="36"/>
      <c r="EV165" s="36"/>
      <c r="EW165" s="36"/>
      <c r="EX165" s="36"/>
      <c r="EY165" s="36"/>
      <c r="EZ165" s="36"/>
      <c r="FA165" s="36"/>
      <c r="FB165" s="36"/>
      <c r="FC165" s="36"/>
      <c r="FD165" s="36"/>
      <c r="FE165" s="36"/>
      <c r="FF165" s="36"/>
      <c r="FG165" s="36"/>
      <c r="FH165" s="36"/>
      <c r="FI165" s="36"/>
      <c r="FJ165" s="36"/>
      <c r="FK165" s="36"/>
      <c r="FL165" s="36"/>
      <c r="FM165" s="36"/>
      <c r="FN165" s="36"/>
      <c r="FO165" s="36"/>
      <c r="FP165" s="36"/>
      <c r="FQ165" s="36"/>
      <c r="FR165" s="36"/>
      <c r="FS165" s="36"/>
      <c r="FT165" s="36"/>
      <c r="FU165" s="36"/>
      <c r="FV165" s="36"/>
      <c r="FW165" s="36"/>
      <c r="FX165" s="36"/>
      <c r="FY165" s="36"/>
      <c r="FZ165" s="36"/>
      <c r="GA165" s="36"/>
      <c r="GB165" s="36"/>
      <c r="GC165" s="36"/>
      <c r="GD165" s="36"/>
      <c r="GE165" s="36"/>
      <c r="GF165" s="36"/>
      <c r="GG165" s="36"/>
      <c r="GH165" s="36"/>
      <c r="GI165" s="36"/>
      <c r="GJ165" s="36"/>
      <c r="GK165" s="36"/>
      <c r="GL165" s="36"/>
      <c r="GM165" s="36"/>
      <c r="GN165" s="36"/>
      <c r="GO165" s="36"/>
      <c r="GP165" s="36"/>
      <c r="GQ165" s="36"/>
      <c r="GR165" s="36"/>
      <c r="GS165" s="36"/>
      <c r="GT165" s="36"/>
      <c r="GU165" s="36"/>
      <c r="GV165" s="36"/>
      <c r="GW165" s="36"/>
      <c r="GX165" s="36"/>
      <c r="GY165" s="36"/>
      <c r="GZ165" s="36"/>
      <c r="HA165" s="36"/>
      <c r="HB165" s="36"/>
      <c r="HC165" s="36"/>
      <c r="HD165" s="36"/>
      <c r="HE165" s="36"/>
      <c r="HF165" s="36"/>
      <c r="HG165" s="36"/>
      <c r="HH165" s="36"/>
      <c r="HI165" s="36"/>
      <c r="HJ165" s="36"/>
      <c r="HK165" s="36"/>
      <c r="HL165" s="36"/>
      <c r="HM165" s="36"/>
      <c r="HN165" s="36"/>
      <c r="HO165" s="36"/>
      <c r="HP165" s="36"/>
      <c r="HQ165" s="36"/>
      <c r="HR165" s="36"/>
      <c r="HS165" s="36"/>
      <c r="HT165" s="36"/>
      <c r="HU165" s="36"/>
      <c r="HV165" s="36"/>
      <c r="HW165" s="36"/>
      <c r="HX165" s="36"/>
      <c r="HY165" s="36"/>
      <c r="HZ165" s="36"/>
      <c r="IA165" s="36"/>
      <c r="IB165" s="36"/>
      <c r="IC165" s="36"/>
      <c r="ID165" s="36"/>
      <c r="IE165" s="36"/>
      <c r="IF165" s="36"/>
      <c r="IG165" s="36"/>
      <c r="IH165" s="36"/>
      <c r="II165" s="36"/>
      <c r="IJ165" s="36"/>
      <c r="IK165" s="36"/>
      <c r="IL165" s="36"/>
      <c r="IM165" s="36"/>
      <c r="IN165" s="36"/>
      <c r="IO165" s="36"/>
      <c r="IP165" s="36"/>
      <c r="IQ165" s="36"/>
      <c r="IR165" s="36"/>
      <c r="IS165" s="36"/>
      <c r="IT165" s="36"/>
      <c r="IU165" s="36"/>
      <c r="IV165" s="36"/>
      <c r="IW165" s="36"/>
      <c r="IX165" s="36"/>
      <c r="IY165" s="36"/>
      <c r="IZ165" s="36"/>
      <c r="JA165" s="36"/>
      <c r="JB165" s="36"/>
      <c r="JC165" s="36"/>
      <c r="JD165" s="36"/>
      <c r="JE165" s="36"/>
      <c r="JF165" s="36"/>
      <c r="JG165" s="36"/>
      <c r="JH165" s="36"/>
      <c r="JI165" s="36"/>
      <c r="JJ165" s="36"/>
      <c r="JK165" s="36"/>
      <c r="JL165" s="36"/>
      <c r="JM165" s="36"/>
      <c r="JN165" s="36"/>
      <c r="JO165" s="36"/>
      <c r="JP165" s="36"/>
      <c r="JQ165" s="36"/>
      <c r="JR165" s="36"/>
      <c r="JS165" s="36"/>
      <c r="JT165" s="36"/>
      <c r="JU165" s="36"/>
      <c r="JV165" s="36"/>
      <c r="JW165" s="36"/>
      <c r="JX165" s="36"/>
      <c r="JY165" s="36"/>
      <c r="JZ165" s="36"/>
      <c r="KA165" s="36"/>
      <c r="KB165" s="36"/>
      <c r="KC165" s="36"/>
      <c r="KD165" s="36"/>
      <c r="KE165" s="36"/>
      <c r="KF165" s="36"/>
      <c r="KG165" s="36"/>
      <c r="KH165" s="36"/>
      <c r="KI165" s="36"/>
      <c r="KJ165" s="36"/>
      <c r="KK165" s="36"/>
      <c r="KL165" s="36"/>
      <c r="KM165" s="36"/>
      <c r="KN165" s="36"/>
      <c r="KO165" s="36"/>
      <c r="KP165" s="36"/>
      <c r="KQ165" s="36"/>
      <c r="KR165" s="36"/>
      <c r="KS165" s="36"/>
      <c r="KT165" s="36"/>
      <c r="KU165" s="36"/>
      <c r="KV165" s="36"/>
      <c r="KW165" s="36"/>
      <c r="KX165" s="36"/>
      <c r="KY165" s="36"/>
      <c r="KZ165" s="36"/>
      <c r="LA165" s="36"/>
      <c r="LB165" s="36"/>
      <c r="LC165" s="36"/>
      <c r="LD165" s="36"/>
      <c r="LE165" s="36"/>
      <c r="LF165" s="36"/>
      <c r="LG165" s="36"/>
      <c r="LH165" s="36"/>
      <c r="LI165" s="36"/>
      <c r="LJ165" s="36"/>
      <c r="LK165" s="36"/>
      <c r="LL165" s="36"/>
      <c r="LM165" s="36"/>
      <c r="LN165" s="36"/>
      <c r="LO165" s="36"/>
      <c r="LP165" s="36"/>
      <c r="LQ165" s="36"/>
      <c r="LR165" s="36"/>
      <c r="LS165" s="36"/>
      <c r="LT165" s="36"/>
      <c r="LU165" s="36"/>
      <c r="LV165" s="36"/>
      <c r="LW165" s="36"/>
      <c r="LX165" s="36"/>
      <c r="LY165" s="36"/>
      <c r="LZ165" s="36"/>
      <c r="MA165" s="36"/>
      <c r="MB165" s="36"/>
      <c r="MC165" s="36"/>
      <c r="MD165" s="36"/>
      <c r="ME165" s="36"/>
      <c r="MF165" s="36"/>
      <c r="MG165" s="36"/>
      <c r="MH165" s="36"/>
      <c r="MI165" s="36"/>
      <c r="MJ165" s="36"/>
      <c r="MK165" s="36"/>
      <c r="ML165" s="36"/>
      <c r="MM165" s="36"/>
      <c r="MN165" s="36"/>
      <c r="MO165" s="36"/>
      <c r="MP165" s="36"/>
      <c r="MQ165" s="36"/>
      <c r="MR165" s="36"/>
      <c r="MS165" s="36"/>
      <c r="MT165" s="36"/>
      <c r="MU165" s="36"/>
      <c r="MV165" s="36"/>
      <c r="MW165" s="36"/>
      <c r="MX165" s="36"/>
      <c r="MY165" s="36"/>
      <c r="MZ165" s="36"/>
      <c r="NA165" s="36"/>
      <c r="NB165" s="36"/>
      <c r="NC165" s="36"/>
      <c r="ND165" s="36"/>
      <c r="NE165" s="36"/>
      <c r="NF165" s="36"/>
      <c r="NG165" s="36"/>
      <c r="NH165" s="36"/>
      <c r="NI165" s="36"/>
      <c r="NJ165" s="36"/>
      <c r="NK165" s="36"/>
      <c r="NL165" s="36"/>
      <c r="NM165" s="36"/>
      <c r="NN165" s="36"/>
      <c r="NO165" s="36"/>
      <c r="NP165" s="36"/>
      <c r="NQ165" s="36"/>
      <c r="NR165" s="36"/>
      <c r="NS165" s="36"/>
      <c r="NT165" s="36"/>
      <c r="NU165" s="36"/>
      <c r="NV165" s="36"/>
      <c r="NW165" s="36"/>
      <c r="NX165" s="36"/>
      <c r="NY165" s="36"/>
      <c r="NZ165" s="36"/>
      <c r="OA165" s="36"/>
      <c r="OB165" s="36"/>
      <c r="OC165" s="36"/>
      <c r="OD165" s="36"/>
      <c r="OE165" s="36"/>
      <c r="OF165" s="36"/>
      <c r="OG165" s="36"/>
      <c r="OH165" s="36"/>
      <c r="OI165" s="36"/>
      <c r="OJ165" s="36"/>
      <c r="OK165" s="36"/>
      <c r="OL165" s="36"/>
      <c r="OM165" s="36"/>
      <c r="ON165" s="36"/>
      <c r="OO165" s="36"/>
      <c r="OP165" s="36"/>
      <c r="OQ165" s="36"/>
      <c r="OR165" s="36"/>
      <c r="OS165" s="36"/>
      <c r="OT165" s="36"/>
      <c r="OU165" s="36"/>
      <c r="OV165" s="36"/>
      <c r="OW165" s="36"/>
      <c r="OX165" s="36"/>
      <c r="OY165" s="36"/>
      <c r="OZ165" s="36"/>
      <c r="PA165" s="36"/>
      <c r="PB165" s="36"/>
      <c r="PC165" s="36"/>
      <c r="PD165" s="36"/>
      <c r="PE165" s="36"/>
      <c r="PF165" s="36"/>
      <c r="PG165" s="36"/>
      <c r="PH165" s="36"/>
      <c r="PI165" s="36"/>
      <c r="PJ165" s="36"/>
      <c r="PK165" s="36"/>
      <c r="PL165" s="36"/>
      <c r="PM165" s="36"/>
      <c r="PN165" s="36"/>
      <c r="PO165" s="36"/>
      <c r="PP165" s="36"/>
      <c r="PQ165" s="36"/>
      <c r="PR165" s="36"/>
      <c r="PS165" s="36"/>
      <c r="PT165" s="36"/>
      <c r="PU165" s="36"/>
      <c r="PV165" s="36"/>
      <c r="PW165" s="36"/>
      <c r="PX165" s="36"/>
      <c r="PY165" s="36"/>
      <c r="PZ165" s="36"/>
      <c r="QA165" s="36"/>
      <c r="QB165" s="36"/>
      <c r="QC165" s="36"/>
      <c r="QD165" s="36"/>
      <c r="QE165" s="36"/>
      <c r="QF165" s="36"/>
      <c r="QG165" s="36"/>
      <c r="QH165" s="36"/>
      <c r="QI165" s="36"/>
      <c r="QJ165" s="36"/>
      <c r="QK165" s="36"/>
      <c r="QL165" s="36"/>
      <c r="QM165" s="36"/>
      <c r="QN165" s="36"/>
      <c r="QO165" s="36"/>
      <c r="QP165" s="36"/>
      <c r="QQ165" s="36"/>
      <c r="QR165" s="36"/>
      <c r="QS165" s="36"/>
      <c r="QT165" s="36"/>
      <c r="QU165" s="36"/>
      <c r="QV165" s="36"/>
      <c r="QW165" s="36"/>
      <c r="QX165" s="36"/>
      <c r="QY165" s="36"/>
      <c r="QZ165" s="36"/>
      <c r="RA165" s="36"/>
      <c r="RB165" s="36"/>
      <c r="RC165" s="36"/>
      <c r="RD165" s="36"/>
      <c r="RE165" s="36"/>
      <c r="RF165" s="36"/>
      <c r="RG165" s="36"/>
      <c r="RH165" s="36"/>
      <c r="RI165" s="36"/>
      <c r="RJ165" s="36"/>
      <c r="RK165" s="36"/>
      <c r="RL165" s="36"/>
    </row>
    <row r="166" spans="1:480" s="37" customFormat="1" ht="129" customHeight="1" x14ac:dyDescent="0.25">
      <c r="A166" s="44" t="s">
        <v>109</v>
      </c>
      <c r="B166" s="44" t="s">
        <v>123</v>
      </c>
      <c r="C166" s="44" t="s">
        <v>21</v>
      </c>
      <c r="D166" s="32" t="s">
        <v>348</v>
      </c>
      <c r="E166" s="32" t="s">
        <v>34</v>
      </c>
      <c r="F166" s="31" t="s">
        <v>35</v>
      </c>
      <c r="G166" s="47">
        <v>1</v>
      </c>
      <c r="H166" s="38">
        <v>45262</v>
      </c>
      <c r="I166" s="33">
        <v>0</v>
      </c>
      <c r="J166" s="33">
        <v>0</v>
      </c>
      <c r="K166" s="34">
        <v>598.6</v>
      </c>
      <c r="L166" s="42">
        <v>0</v>
      </c>
      <c r="M166" s="42">
        <v>0</v>
      </c>
      <c r="N166" s="83"/>
      <c r="O166" s="83"/>
      <c r="P166" s="83"/>
      <c r="Q166" s="163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  <c r="AG166" s="36"/>
      <c r="AH166" s="36"/>
      <c r="AI166" s="36"/>
      <c r="AJ166" s="36"/>
      <c r="AK166" s="36"/>
      <c r="AL166" s="36"/>
      <c r="AM166" s="36"/>
      <c r="AN166" s="36"/>
      <c r="AO166" s="36"/>
      <c r="AP166" s="36"/>
      <c r="AQ166" s="36"/>
      <c r="AR166" s="36"/>
      <c r="AS166" s="36"/>
      <c r="AT166" s="36"/>
      <c r="AU166" s="36"/>
      <c r="AV166" s="36"/>
      <c r="AW166" s="36"/>
      <c r="AX166" s="36"/>
      <c r="AY166" s="36"/>
      <c r="AZ166" s="36"/>
      <c r="BA166" s="36"/>
      <c r="BB166" s="36"/>
      <c r="BC166" s="36"/>
      <c r="BD166" s="36"/>
      <c r="BE166" s="36"/>
      <c r="BF166" s="36"/>
      <c r="BG166" s="36"/>
      <c r="BH166" s="36"/>
      <c r="BI166" s="36"/>
      <c r="BJ166" s="36"/>
      <c r="BK166" s="36"/>
      <c r="BL166" s="36"/>
      <c r="BM166" s="36"/>
      <c r="BN166" s="36"/>
      <c r="BO166" s="36"/>
      <c r="BP166" s="36"/>
      <c r="BQ166" s="36"/>
      <c r="BR166" s="36"/>
      <c r="BS166" s="36"/>
      <c r="BT166" s="36"/>
      <c r="BU166" s="36"/>
      <c r="BV166" s="36"/>
      <c r="BW166" s="36"/>
      <c r="BX166" s="36"/>
      <c r="BY166" s="36"/>
      <c r="BZ166" s="36"/>
      <c r="CA166" s="36"/>
      <c r="CB166" s="36"/>
      <c r="CC166" s="36"/>
      <c r="CD166" s="36"/>
      <c r="CE166" s="36"/>
      <c r="CF166" s="36"/>
      <c r="CG166" s="36"/>
      <c r="CH166" s="36"/>
      <c r="CI166" s="36"/>
      <c r="CJ166" s="36"/>
      <c r="CK166" s="36"/>
      <c r="CL166" s="36"/>
      <c r="CM166" s="36"/>
      <c r="CN166" s="36"/>
      <c r="CO166" s="36"/>
      <c r="CP166" s="36"/>
      <c r="CQ166" s="36"/>
      <c r="CR166" s="36"/>
      <c r="CS166" s="36"/>
      <c r="CT166" s="36"/>
      <c r="CU166" s="36"/>
      <c r="CV166" s="36"/>
      <c r="CW166" s="36"/>
      <c r="CX166" s="36"/>
      <c r="CY166" s="36"/>
      <c r="CZ166" s="36"/>
      <c r="DA166" s="36"/>
      <c r="DB166" s="36"/>
      <c r="DC166" s="36"/>
      <c r="DD166" s="36"/>
      <c r="DE166" s="36"/>
      <c r="DF166" s="36"/>
      <c r="DG166" s="36"/>
      <c r="DH166" s="36"/>
      <c r="DI166" s="36"/>
      <c r="DJ166" s="36"/>
      <c r="DK166" s="36"/>
      <c r="DL166" s="36"/>
      <c r="DM166" s="36"/>
      <c r="DN166" s="36"/>
      <c r="DO166" s="36"/>
      <c r="DP166" s="36"/>
      <c r="DQ166" s="36"/>
      <c r="DR166" s="36"/>
      <c r="DS166" s="36"/>
      <c r="DT166" s="36"/>
      <c r="DU166" s="36"/>
      <c r="DV166" s="36"/>
      <c r="DW166" s="36"/>
      <c r="DX166" s="36"/>
      <c r="DY166" s="36"/>
      <c r="DZ166" s="36"/>
      <c r="EA166" s="36"/>
      <c r="EB166" s="36"/>
      <c r="EC166" s="36"/>
      <c r="ED166" s="36"/>
      <c r="EE166" s="36"/>
      <c r="EF166" s="36"/>
      <c r="EG166" s="36"/>
      <c r="EH166" s="36"/>
      <c r="EI166" s="36"/>
      <c r="EJ166" s="36"/>
      <c r="EK166" s="36"/>
      <c r="EL166" s="36"/>
      <c r="EM166" s="36"/>
      <c r="EN166" s="36"/>
      <c r="EO166" s="36"/>
      <c r="EP166" s="36"/>
      <c r="EQ166" s="36"/>
      <c r="ER166" s="36"/>
      <c r="ES166" s="36"/>
      <c r="ET166" s="36"/>
      <c r="EU166" s="36"/>
      <c r="EV166" s="36"/>
      <c r="EW166" s="36"/>
      <c r="EX166" s="36"/>
      <c r="EY166" s="36"/>
      <c r="EZ166" s="36"/>
      <c r="FA166" s="36"/>
      <c r="FB166" s="36"/>
      <c r="FC166" s="36"/>
      <c r="FD166" s="36"/>
      <c r="FE166" s="36"/>
      <c r="FF166" s="36"/>
      <c r="FG166" s="36"/>
      <c r="FH166" s="36"/>
      <c r="FI166" s="36"/>
      <c r="FJ166" s="36"/>
      <c r="FK166" s="36"/>
      <c r="FL166" s="36"/>
      <c r="FM166" s="36"/>
      <c r="FN166" s="36"/>
      <c r="FO166" s="36"/>
      <c r="FP166" s="36"/>
      <c r="FQ166" s="36"/>
      <c r="FR166" s="36"/>
      <c r="FS166" s="36"/>
      <c r="FT166" s="36"/>
      <c r="FU166" s="36"/>
      <c r="FV166" s="36"/>
      <c r="FW166" s="36"/>
      <c r="FX166" s="36"/>
      <c r="FY166" s="36"/>
      <c r="FZ166" s="36"/>
      <c r="GA166" s="36"/>
      <c r="GB166" s="36"/>
      <c r="GC166" s="36"/>
      <c r="GD166" s="36"/>
      <c r="GE166" s="36"/>
      <c r="GF166" s="36"/>
      <c r="GG166" s="36"/>
      <c r="GH166" s="36"/>
      <c r="GI166" s="36"/>
      <c r="GJ166" s="36"/>
      <c r="GK166" s="36"/>
      <c r="GL166" s="36"/>
      <c r="GM166" s="36"/>
      <c r="GN166" s="36"/>
      <c r="GO166" s="36"/>
      <c r="GP166" s="36"/>
      <c r="GQ166" s="36"/>
      <c r="GR166" s="36"/>
      <c r="GS166" s="36"/>
      <c r="GT166" s="36"/>
      <c r="GU166" s="36"/>
      <c r="GV166" s="36"/>
      <c r="GW166" s="36"/>
      <c r="GX166" s="36"/>
      <c r="GY166" s="36"/>
      <c r="GZ166" s="36"/>
      <c r="HA166" s="36"/>
      <c r="HB166" s="36"/>
      <c r="HC166" s="36"/>
      <c r="HD166" s="36"/>
      <c r="HE166" s="36"/>
      <c r="HF166" s="36"/>
      <c r="HG166" s="36"/>
      <c r="HH166" s="36"/>
      <c r="HI166" s="36"/>
      <c r="HJ166" s="36"/>
      <c r="HK166" s="36"/>
      <c r="HL166" s="36"/>
      <c r="HM166" s="36"/>
      <c r="HN166" s="36"/>
      <c r="HO166" s="36"/>
      <c r="HP166" s="36"/>
      <c r="HQ166" s="36"/>
      <c r="HR166" s="36"/>
      <c r="HS166" s="36"/>
      <c r="HT166" s="36"/>
      <c r="HU166" s="36"/>
      <c r="HV166" s="36"/>
      <c r="HW166" s="36"/>
      <c r="HX166" s="36"/>
      <c r="HY166" s="36"/>
      <c r="HZ166" s="36"/>
      <c r="IA166" s="36"/>
      <c r="IB166" s="36"/>
      <c r="IC166" s="36"/>
      <c r="ID166" s="36"/>
      <c r="IE166" s="36"/>
      <c r="IF166" s="36"/>
      <c r="IG166" s="36"/>
      <c r="IH166" s="36"/>
      <c r="II166" s="36"/>
      <c r="IJ166" s="36"/>
      <c r="IK166" s="36"/>
      <c r="IL166" s="36"/>
      <c r="IM166" s="36"/>
      <c r="IN166" s="36"/>
      <c r="IO166" s="36"/>
      <c r="IP166" s="36"/>
      <c r="IQ166" s="36"/>
      <c r="IR166" s="36"/>
      <c r="IS166" s="36"/>
      <c r="IT166" s="36"/>
      <c r="IU166" s="36"/>
      <c r="IV166" s="36"/>
      <c r="IW166" s="36"/>
      <c r="IX166" s="36"/>
      <c r="IY166" s="36"/>
      <c r="IZ166" s="36"/>
      <c r="JA166" s="36"/>
      <c r="JB166" s="36"/>
      <c r="JC166" s="36"/>
      <c r="JD166" s="36"/>
      <c r="JE166" s="36"/>
      <c r="JF166" s="36"/>
      <c r="JG166" s="36"/>
      <c r="JH166" s="36"/>
      <c r="JI166" s="36"/>
      <c r="JJ166" s="36"/>
      <c r="JK166" s="36"/>
      <c r="JL166" s="36"/>
      <c r="JM166" s="36"/>
      <c r="JN166" s="36"/>
      <c r="JO166" s="36"/>
      <c r="JP166" s="36"/>
      <c r="JQ166" s="36"/>
      <c r="JR166" s="36"/>
      <c r="JS166" s="36"/>
      <c r="JT166" s="36"/>
      <c r="JU166" s="36"/>
      <c r="JV166" s="36"/>
      <c r="JW166" s="36"/>
      <c r="JX166" s="36"/>
      <c r="JY166" s="36"/>
      <c r="JZ166" s="36"/>
      <c r="KA166" s="36"/>
      <c r="KB166" s="36"/>
      <c r="KC166" s="36"/>
      <c r="KD166" s="36"/>
      <c r="KE166" s="36"/>
      <c r="KF166" s="36"/>
      <c r="KG166" s="36"/>
      <c r="KH166" s="36"/>
      <c r="KI166" s="36"/>
      <c r="KJ166" s="36"/>
      <c r="KK166" s="36"/>
      <c r="KL166" s="36"/>
      <c r="KM166" s="36"/>
      <c r="KN166" s="36"/>
      <c r="KO166" s="36"/>
      <c r="KP166" s="36"/>
      <c r="KQ166" s="36"/>
      <c r="KR166" s="36"/>
      <c r="KS166" s="36"/>
      <c r="KT166" s="36"/>
      <c r="KU166" s="36"/>
      <c r="KV166" s="36"/>
      <c r="KW166" s="36"/>
      <c r="KX166" s="36"/>
      <c r="KY166" s="36"/>
      <c r="KZ166" s="36"/>
      <c r="LA166" s="36"/>
      <c r="LB166" s="36"/>
      <c r="LC166" s="36"/>
      <c r="LD166" s="36"/>
      <c r="LE166" s="36"/>
      <c r="LF166" s="36"/>
      <c r="LG166" s="36"/>
      <c r="LH166" s="36"/>
      <c r="LI166" s="36"/>
      <c r="LJ166" s="36"/>
      <c r="LK166" s="36"/>
      <c r="LL166" s="36"/>
      <c r="LM166" s="36"/>
      <c r="LN166" s="36"/>
      <c r="LO166" s="36"/>
      <c r="LP166" s="36"/>
      <c r="LQ166" s="36"/>
      <c r="LR166" s="36"/>
      <c r="LS166" s="36"/>
      <c r="LT166" s="36"/>
      <c r="LU166" s="36"/>
      <c r="LV166" s="36"/>
      <c r="LW166" s="36"/>
      <c r="LX166" s="36"/>
      <c r="LY166" s="36"/>
      <c r="LZ166" s="36"/>
      <c r="MA166" s="36"/>
      <c r="MB166" s="36"/>
      <c r="MC166" s="36"/>
      <c r="MD166" s="36"/>
      <c r="ME166" s="36"/>
      <c r="MF166" s="36"/>
      <c r="MG166" s="36"/>
      <c r="MH166" s="36"/>
      <c r="MI166" s="36"/>
      <c r="MJ166" s="36"/>
      <c r="MK166" s="36"/>
      <c r="ML166" s="36"/>
      <c r="MM166" s="36"/>
      <c r="MN166" s="36"/>
      <c r="MO166" s="36"/>
      <c r="MP166" s="36"/>
      <c r="MQ166" s="36"/>
      <c r="MR166" s="36"/>
      <c r="MS166" s="36"/>
      <c r="MT166" s="36"/>
      <c r="MU166" s="36"/>
      <c r="MV166" s="36"/>
      <c r="MW166" s="36"/>
      <c r="MX166" s="36"/>
      <c r="MY166" s="36"/>
      <c r="MZ166" s="36"/>
      <c r="NA166" s="36"/>
      <c r="NB166" s="36"/>
      <c r="NC166" s="36"/>
      <c r="ND166" s="36"/>
      <c r="NE166" s="36"/>
      <c r="NF166" s="36"/>
      <c r="NG166" s="36"/>
      <c r="NH166" s="36"/>
      <c r="NI166" s="36"/>
      <c r="NJ166" s="36"/>
      <c r="NK166" s="36"/>
      <c r="NL166" s="36"/>
      <c r="NM166" s="36"/>
      <c r="NN166" s="36"/>
      <c r="NO166" s="36"/>
      <c r="NP166" s="36"/>
      <c r="NQ166" s="36"/>
      <c r="NR166" s="36"/>
      <c r="NS166" s="36"/>
      <c r="NT166" s="36"/>
      <c r="NU166" s="36"/>
      <c r="NV166" s="36"/>
      <c r="NW166" s="36"/>
      <c r="NX166" s="36"/>
      <c r="NY166" s="36"/>
      <c r="NZ166" s="36"/>
      <c r="OA166" s="36"/>
      <c r="OB166" s="36"/>
      <c r="OC166" s="36"/>
      <c r="OD166" s="36"/>
      <c r="OE166" s="36"/>
      <c r="OF166" s="36"/>
      <c r="OG166" s="36"/>
      <c r="OH166" s="36"/>
      <c r="OI166" s="36"/>
      <c r="OJ166" s="36"/>
      <c r="OK166" s="36"/>
      <c r="OL166" s="36"/>
      <c r="OM166" s="36"/>
      <c r="ON166" s="36"/>
      <c r="OO166" s="36"/>
      <c r="OP166" s="36"/>
      <c r="OQ166" s="36"/>
      <c r="OR166" s="36"/>
      <c r="OS166" s="36"/>
      <c r="OT166" s="36"/>
      <c r="OU166" s="36"/>
      <c r="OV166" s="36"/>
      <c r="OW166" s="36"/>
      <c r="OX166" s="36"/>
      <c r="OY166" s="36"/>
      <c r="OZ166" s="36"/>
      <c r="PA166" s="36"/>
      <c r="PB166" s="36"/>
      <c r="PC166" s="36"/>
      <c r="PD166" s="36"/>
      <c r="PE166" s="36"/>
      <c r="PF166" s="36"/>
      <c r="PG166" s="36"/>
      <c r="PH166" s="36"/>
      <c r="PI166" s="36"/>
      <c r="PJ166" s="36"/>
      <c r="PK166" s="36"/>
      <c r="PL166" s="36"/>
      <c r="PM166" s="36"/>
      <c r="PN166" s="36"/>
      <c r="PO166" s="36"/>
      <c r="PP166" s="36"/>
      <c r="PQ166" s="36"/>
      <c r="PR166" s="36"/>
      <c r="PS166" s="36"/>
      <c r="PT166" s="36"/>
      <c r="PU166" s="36"/>
      <c r="PV166" s="36"/>
      <c r="PW166" s="36"/>
      <c r="PX166" s="36"/>
      <c r="PY166" s="36"/>
      <c r="PZ166" s="36"/>
      <c r="QA166" s="36"/>
      <c r="QB166" s="36"/>
      <c r="QC166" s="36"/>
      <c r="QD166" s="36"/>
      <c r="QE166" s="36"/>
      <c r="QF166" s="36"/>
      <c r="QG166" s="36"/>
      <c r="QH166" s="36"/>
      <c r="QI166" s="36"/>
      <c r="QJ166" s="36"/>
      <c r="QK166" s="36"/>
      <c r="QL166" s="36"/>
      <c r="QM166" s="36"/>
      <c r="QN166" s="36"/>
      <c r="QO166" s="36"/>
      <c r="QP166" s="36"/>
      <c r="QQ166" s="36"/>
      <c r="QR166" s="36"/>
      <c r="QS166" s="36"/>
      <c r="QT166" s="36"/>
      <c r="QU166" s="36"/>
      <c r="QV166" s="36"/>
      <c r="QW166" s="36"/>
      <c r="QX166" s="36"/>
      <c r="QY166" s="36"/>
      <c r="QZ166" s="36"/>
      <c r="RA166" s="36"/>
      <c r="RB166" s="36"/>
      <c r="RC166" s="36"/>
      <c r="RD166" s="36"/>
      <c r="RE166" s="36"/>
      <c r="RF166" s="36"/>
      <c r="RG166" s="36"/>
      <c r="RH166" s="36"/>
      <c r="RI166" s="36"/>
      <c r="RJ166" s="36"/>
      <c r="RK166" s="36"/>
      <c r="RL166" s="36"/>
    </row>
    <row r="167" spans="1:480" s="37" customFormat="1" ht="103.5" customHeight="1" x14ac:dyDescent="0.25">
      <c r="A167" s="44" t="s">
        <v>109</v>
      </c>
      <c r="B167" s="44" t="s">
        <v>123</v>
      </c>
      <c r="C167" s="44" t="s">
        <v>21</v>
      </c>
      <c r="D167" s="43" t="s">
        <v>183</v>
      </c>
      <c r="E167" s="43" t="s">
        <v>34</v>
      </c>
      <c r="F167" s="44" t="s">
        <v>35</v>
      </c>
      <c r="G167" s="49">
        <v>0</v>
      </c>
      <c r="H167" s="72" t="s">
        <v>15</v>
      </c>
      <c r="I167" s="45">
        <v>1</v>
      </c>
      <c r="J167" s="45">
        <v>0</v>
      </c>
      <c r="K167" s="42">
        <v>0</v>
      </c>
      <c r="L167" s="42">
        <v>19763</v>
      </c>
      <c r="M167" s="42">
        <v>0</v>
      </c>
      <c r="N167" s="83"/>
      <c r="O167" s="83"/>
      <c r="P167" s="83"/>
      <c r="Q167" s="163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  <c r="AG167" s="36"/>
      <c r="AH167" s="36"/>
      <c r="AI167" s="36"/>
      <c r="AJ167" s="36"/>
      <c r="AK167" s="36"/>
      <c r="AL167" s="36"/>
      <c r="AM167" s="36"/>
      <c r="AN167" s="36"/>
      <c r="AO167" s="36"/>
      <c r="AP167" s="36"/>
      <c r="AQ167" s="36"/>
      <c r="AR167" s="36"/>
      <c r="AS167" s="36"/>
      <c r="AT167" s="36"/>
      <c r="AU167" s="36"/>
      <c r="AV167" s="36"/>
      <c r="AW167" s="36"/>
      <c r="AX167" s="36"/>
      <c r="AY167" s="36"/>
      <c r="AZ167" s="36"/>
      <c r="BA167" s="36"/>
      <c r="BB167" s="36"/>
      <c r="BC167" s="36"/>
      <c r="BD167" s="36"/>
      <c r="BE167" s="36"/>
      <c r="BF167" s="36"/>
      <c r="BG167" s="36"/>
      <c r="BH167" s="36"/>
      <c r="BI167" s="36"/>
      <c r="BJ167" s="36"/>
      <c r="BK167" s="36"/>
      <c r="BL167" s="36"/>
      <c r="BM167" s="36"/>
      <c r="BN167" s="36"/>
      <c r="BO167" s="36"/>
      <c r="BP167" s="36"/>
      <c r="BQ167" s="36"/>
      <c r="BR167" s="36"/>
      <c r="BS167" s="36"/>
      <c r="BT167" s="36"/>
      <c r="BU167" s="36"/>
      <c r="BV167" s="36"/>
      <c r="BW167" s="36"/>
      <c r="BX167" s="36"/>
      <c r="BY167" s="36"/>
      <c r="BZ167" s="36"/>
      <c r="CA167" s="36"/>
      <c r="CB167" s="36"/>
      <c r="CC167" s="36"/>
      <c r="CD167" s="36"/>
      <c r="CE167" s="36"/>
      <c r="CF167" s="36"/>
      <c r="CG167" s="36"/>
      <c r="CH167" s="36"/>
      <c r="CI167" s="36"/>
      <c r="CJ167" s="36"/>
      <c r="CK167" s="36"/>
      <c r="CL167" s="36"/>
      <c r="CM167" s="36"/>
      <c r="CN167" s="36"/>
      <c r="CO167" s="36"/>
      <c r="CP167" s="36"/>
      <c r="CQ167" s="36"/>
      <c r="CR167" s="36"/>
      <c r="CS167" s="36"/>
      <c r="CT167" s="36"/>
      <c r="CU167" s="36"/>
      <c r="CV167" s="36"/>
      <c r="CW167" s="36"/>
      <c r="CX167" s="36"/>
      <c r="CY167" s="36"/>
      <c r="CZ167" s="36"/>
      <c r="DA167" s="36"/>
      <c r="DB167" s="36"/>
      <c r="DC167" s="36"/>
      <c r="DD167" s="36"/>
      <c r="DE167" s="36"/>
      <c r="DF167" s="36"/>
      <c r="DG167" s="36"/>
      <c r="DH167" s="36"/>
      <c r="DI167" s="36"/>
      <c r="DJ167" s="36"/>
      <c r="DK167" s="36"/>
      <c r="DL167" s="36"/>
      <c r="DM167" s="36"/>
      <c r="DN167" s="36"/>
      <c r="DO167" s="36"/>
      <c r="DP167" s="36"/>
      <c r="DQ167" s="36"/>
      <c r="DR167" s="36"/>
      <c r="DS167" s="36"/>
      <c r="DT167" s="36"/>
      <c r="DU167" s="36"/>
      <c r="DV167" s="36"/>
      <c r="DW167" s="36"/>
      <c r="DX167" s="36"/>
      <c r="DY167" s="36"/>
      <c r="DZ167" s="36"/>
      <c r="EA167" s="36"/>
      <c r="EB167" s="36"/>
      <c r="EC167" s="36"/>
      <c r="ED167" s="36"/>
      <c r="EE167" s="36"/>
      <c r="EF167" s="36"/>
      <c r="EG167" s="36"/>
      <c r="EH167" s="36"/>
      <c r="EI167" s="36"/>
      <c r="EJ167" s="36"/>
      <c r="EK167" s="36"/>
      <c r="EL167" s="36"/>
      <c r="EM167" s="36"/>
      <c r="EN167" s="36"/>
      <c r="EO167" s="36"/>
      <c r="EP167" s="36"/>
      <c r="EQ167" s="36"/>
      <c r="ER167" s="36"/>
      <c r="ES167" s="36"/>
      <c r="ET167" s="36"/>
      <c r="EU167" s="36"/>
      <c r="EV167" s="36"/>
      <c r="EW167" s="36"/>
      <c r="EX167" s="36"/>
      <c r="EY167" s="36"/>
      <c r="EZ167" s="36"/>
      <c r="FA167" s="36"/>
      <c r="FB167" s="36"/>
      <c r="FC167" s="36"/>
      <c r="FD167" s="36"/>
      <c r="FE167" s="36"/>
      <c r="FF167" s="36"/>
      <c r="FG167" s="36"/>
      <c r="FH167" s="36"/>
      <c r="FI167" s="36"/>
      <c r="FJ167" s="36"/>
      <c r="FK167" s="36"/>
      <c r="FL167" s="36"/>
      <c r="FM167" s="36"/>
      <c r="FN167" s="36"/>
      <c r="FO167" s="36"/>
      <c r="FP167" s="36"/>
      <c r="FQ167" s="36"/>
      <c r="FR167" s="36"/>
      <c r="FS167" s="36"/>
      <c r="FT167" s="36"/>
      <c r="FU167" s="36"/>
      <c r="FV167" s="36"/>
      <c r="FW167" s="36"/>
      <c r="FX167" s="36"/>
      <c r="FY167" s="36"/>
      <c r="FZ167" s="36"/>
      <c r="GA167" s="36"/>
      <c r="GB167" s="36"/>
      <c r="GC167" s="36"/>
      <c r="GD167" s="36"/>
      <c r="GE167" s="36"/>
      <c r="GF167" s="36"/>
      <c r="GG167" s="36"/>
      <c r="GH167" s="36"/>
      <c r="GI167" s="36"/>
      <c r="GJ167" s="36"/>
      <c r="GK167" s="36"/>
      <c r="GL167" s="36"/>
      <c r="GM167" s="36"/>
      <c r="GN167" s="36"/>
      <c r="GO167" s="36"/>
      <c r="GP167" s="36"/>
      <c r="GQ167" s="36"/>
      <c r="GR167" s="36"/>
      <c r="GS167" s="36"/>
      <c r="GT167" s="36"/>
      <c r="GU167" s="36"/>
      <c r="GV167" s="36"/>
      <c r="GW167" s="36"/>
      <c r="GX167" s="36"/>
      <c r="GY167" s="36"/>
      <c r="GZ167" s="36"/>
      <c r="HA167" s="36"/>
      <c r="HB167" s="36"/>
      <c r="HC167" s="36"/>
      <c r="HD167" s="36"/>
      <c r="HE167" s="36"/>
      <c r="HF167" s="36"/>
      <c r="HG167" s="36"/>
      <c r="HH167" s="36"/>
      <c r="HI167" s="36"/>
      <c r="HJ167" s="36"/>
      <c r="HK167" s="36"/>
      <c r="HL167" s="36"/>
      <c r="HM167" s="36"/>
      <c r="HN167" s="36"/>
      <c r="HO167" s="36"/>
      <c r="HP167" s="36"/>
      <c r="HQ167" s="36"/>
      <c r="HR167" s="36"/>
      <c r="HS167" s="36"/>
      <c r="HT167" s="36"/>
      <c r="HU167" s="36"/>
      <c r="HV167" s="36"/>
      <c r="HW167" s="36"/>
      <c r="HX167" s="36"/>
      <c r="HY167" s="36"/>
      <c r="HZ167" s="36"/>
      <c r="IA167" s="36"/>
      <c r="IB167" s="36"/>
      <c r="IC167" s="36"/>
      <c r="ID167" s="36"/>
      <c r="IE167" s="36"/>
      <c r="IF167" s="36"/>
      <c r="IG167" s="36"/>
      <c r="IH167" s="36"/>
      <c r="II167" s="36"/>
      <c r="IJ167" s="36"/>
      <c r="IK167" s="36"/>
      <c r="IL167" s="36"/>
      <c r="IM167" s="36"/>
      <c r="IN167" s="36"/>
      <c r="IO167" s="36"/>
      <c r="IP167" s="36"/>
      <c r="IQ167" s="36"/>
      <c r="IR167" s="36"/>
      <c r="IS167" s="36"/>
      <c r="IT167" s="36"/>
      <c r="IU167" s="36"/>
      <c r="IV167" s="36"/>
      <c r="IW167" s="36"/>
      <c r="IX167" s="36"/>
      <c r="IY167" s="36"/>
      <c r="IZ167" s="36"/>
      <c r="JA167" s="36"/>
      <c r="JB167" s="36"/>
      <c r="JC167" s="36"/>
      <c r="JD167" s="36"/>
      <c r="JE167" s="36"/>
      <c r="JF167" s="36"/>
      <c r="JG167" s="36"/>
      <c r="JH167" s="36"/>
      <c r="JI167" s="36"/>
      <c r="JJ167" s="36"/>
      <c r="JK167" s="36"/>
      <c r="JL167" s="36"/>
      <c r="JM167" s="36"/>
      <c r="JN167" s="36"/>
      <c r="JO167" s="36"/>
      <c r="JP167" s="36"/>
      <c r="JQ167" s="36"/>
      <c r="JR167" s="36"/>
      <c r="JS167" s="36"/>
      <c r="JT167" s="36"/>
      <c r="JU167" s="36"/>
      <c r="JV167" s="36"/>
      <c r="JW167" s="36"/>
      <c r="JX167" s="36"/>
      <c r="JY167" s="36"/>
      <c r="JZ167" s="36"/>
      <c r="KA167" s="36"/>
      <c r="KB167" s="36"/>
      <c r="KC167" s="36"/>
      <c r="KD167" s="36"/>
      <c r="KE167" s="36"/>
      <c r="KF167" s="36"/>
      <c r="KG167" s="36"/>
      <c r="KH167" s="36"/>
      <c r="KI167" s="36"/>
      <c r="KJ167" s="36"/>
      <c r="KK167" s="36"/>
      <c r="KL167" s="36"/>
      <c r="KM167" s="36"/>
      <c r="KN167" s="36"/>
      <c r="KO167" s="36"/>
      <c r="KP167" s="36"/>
      <c r="KQ167" s="36"/>
      <c r="KR167" s="36"/>
      <c r="KS167" s="36"/>
      <c r="KT167" s="36"/>
      <c r="KU167" s="36"/>
      <c r="KV167" s="36"/>
      <c r="KW167" s="36"/>
      <c r="KX167" s="36"/>
      <c r="KY167" s="36"/>
      <c r="KZ167" s="36"/>
      <c r="LA167" s="36"/>
      <c r="LB167" s="36"/>
      <c r="LC167" s="36"/>
      <c r="LD167" s="36"/>
      <c r="LE167" s="36"/>
      <c r="LF167" s="36"/>
      <c r="LG167" s="36"/>
      <c r="LH167" s="36"/>
      <c r="LI167" s="36"/>
      <c r="LJ167" s="36"/>
      <c r="LK167" s="36"/>
      <c r="LL167" s="36"/>
      <c r="LM167" s="36"/>
      <c r="LN167" s="36"/>
      <c r="LO167" s="36"/>
      <c r="LP167" s="36"/>
      <c r="LQ167" s="36"/>
      <c r="LR167" s="36"/>
      <c r="LS167" s="36"/>
      <c r="LT167" s="36"/>
      <c r="LU167" s="36"/>
      <c r="LV167" s="36"/>
      <c r="LW167" s="36"/>
      <c r="LX167" s="36"/>
      <c r="LY167" s="36"/>
      <c r="LZ167" s="36"/>
      <c r="MA167" s="36"/>
      <c r="MB167" s="36"/>
      <c r="MC167" s="36"/>
      <c r="MD167" s="36"/>
      <c r="ME167" s="36"/>
      <c r="MF167" s="36"/>
      <c r="MG167" s="36"/>
      <c r="MH167" s="36"/>
      <c r="MI167" s="36"/>
      <c r="MJ167" s="36"/>
      <c r="MK167" s="36"/>
      <c r="ML167" s="36"/>
      <c r="MM167" s="36"/>
      <c r="MN167" s="36"/>
      <c r="MO167" s="36"/>
      <c r="MP167" s="36"/>
      <c r="MQ167" s="36"/>
      <c r="MR167" s="36"/>
      <c r="MS167" s="36"/>
      <c r="MT167" s="36"/>
      <c r="MU167" s="36"/>
      <c r="MV167" s="36"/>
      <c r="MW167" s="36"/>
      <c r="MX167" s="36"/>
      <c r="MY167" s="36"/>
      <c r="MZ167" s="36"/>
      <c r="NA167" s="36"/>
      <c r="NB167" s="36"/>
      <c r="NC167" s="36"/>
      <c r="ND167" s="36"/>
      <c r="NE167" s="36"/>
      <c r="NF167" s="36"/>
      <c r="NG167" s="36"/>
      <c r="NH167" s="36"/>
      <c r="NI167" s="36"/>
      <c r="NJ167" s="36"/>
      <c r="NK167" s="36"/>
      <c r="NL167" s="36"/>
      <c r="NM167" s="36"/>
      <c r="NN167" s="36"/>
      <c r="NO167" s="36"/>
      <c r="NP167" s="36"/>
      <c r="NQ167" s="36"/>
      <c r="NR167" s="36"/>
      <c r="NS167" s="36"/>
      <c r="NT167" s="36"/>
      <c r="NU167" s="36"/>
      <c r="NV167" s="36"/>
      <c r="NW167" s="36"/>
      <c r="NX167" s="36"/>
      <c r="NY167" s="36"/>
      <c r="NZ167" s="36"/>
      <c r="OA167" s="36"/>
      <c r="OB167" s="36"/>
      <c r="OC167" s="36"/>
      <c r="OD167" s="36"/>
      <c r="OE167" s="36"/>
      <c r="OF167" s="36"/>
      <c r="OG167" s="36"/>
      <c r="OH167" s="36"/>
      <c r="OI167" s="36"/>
      <c r="OJ167" s="36"/>
      <c r="OK167" s="36"/>
      <c r="OL167" s="36"/>
      <c r="OM167" s="36"/>
      <c r="ON167" s="36"/>
      <c r="OO167" s="36"/>
      <c r="OP167" s="36"/>
      <c r="OQ167" s="36"/>
      <c r="OR167" s="36"/>
      <c r="OS167" s="36"/>
      <c r="OT167" s="36"/>
      <c r="OU167" s="36"/>
      <c r="OV167" s="36"/>
      <c r="OW167" s="36"/>
      <c r="OX167" s="36"/>
      <c r="OY167" s="36"/>
      <c r="OZ167" s="36"/>
      <c r="PA167" s="36"/>
      <c r="PB167" s="36"/>
      <c r="PC167" s="36"/>
      <c r="PD167" s="36"/>
      <c r="PE167" s="36"/>
      <c r="PF167" s="36"/>
      <c r="PG167" s="36"/>
      <c r="PH167" s="36"/>
      <c r="PI167" s="36"/>
      <c r="PJ167" s="36"/>
      <c r="PK167" s="36"/>
      <c r="PL167" s="36"/>
      <c r="PM167" s="36"/>
      <c r="PN167" s="36"/>
      <c r="PO167" s="36"/>
      <c r="PP167" s="36"/>
      <c r="PQ167" s="36"/>
      <c r="PR167" s="36"/>
      <c r="PS167" s="36"/>
      <c r="PT167" s="36"/>
      <c r="PU167" s="36"/>
      <c r="PV167" s="36"/>
      <c r="PW167" s="36"/>
      <c r="PX167" s="36"/>
      <c r="PY167" s="36"/>
      <c r="PZ167" s="36"/>
      <c r="QA167" s="36"/>
      <c r="QB167" s="36"/>
      <c r="QC167" s="36"/>
      <c r="QD167" s="36"/>
      <c r="QE167" s="36"/>
      <c r="QF167" s="36"/>
      <c r="QG167" s="36"/>
      <c r="QH167" s="36"/>
      <c r="QI167" s="36"/>
      <c r="QJ167" s="36"/>
      <c r="QK167" s="36"/>
      <c r="QL167" s="36"/>
      <c r="QM167" s="36"/>
      <c r="QN167" s="36"/>
      <c r="QO167" s="36"/>
      <c r="QP167" s="36"/>
      <c r="QQ167" s="36"/>
      <c r="QR167" s="36"/>
      <c r="QS167" s="36"/>
      <c r="QT167" s="36"/>
      <c r="QU167" s="36"/>
      <c r="QV167" s="36"/>
      <c r="QW167" s="36"/>
      <c r="QX167" s="36"/>
      <c r="QY167" s="36"/>
      <c r="QZ167" s="36"/>
      <c r="RA167" s="36"/>
      <c r="RB167" s="36"/>
      <c r="RC167" s="36"/>
      <c r="RD167" s="36"/>
      <c r="RE167" s="36"/>
      <c r="RF167" s="36"/>
      <c r="RG167" s="36"/>
      <c r="RH167" s="36"/>
      <c r="RI167" s="36"/>
      <c r="RJ167" s="36"/>
      <c r="RK167" s="36"/>
      <c r="RL167" s="36"/>
    </row>
    <row r="168" spans="1:480" s="37" customFormat="1" ht="82.5" customHeight="1" x14ac:dyDescent="0.25">
      <c r="A168" s="44" t="s">
        <v>109</v>
      </c>
      <c r="B168" s="44" t="s">
        <v>123</v>
      </c>
      <c r="C168" s="44" t="s">
        <v>21</v>
      </c>
      <c r="D168" s="43" t="s">
        <v>184</v>
      </c>
      <c r="E168" s="43" t="s">
        <v>34</v>
      </c>
      <c r="F168" s="44" t="s">
        <v>35</v>
      </c>
      <c r="G168" s="49">
        <v>0</v>
      </c>
      <c r="H168" s="72" t="s">
        <v>15</v>
      </c>
      <c r="I168" s="45">
        <v>1</v>
      </c>
      <c r="J168" s="45">
        <v>0</v>
      </c>
      <c r="K168" s="42">
        <v>0</v>
      </c>
      <c r="L168" s="42">
        <v>9000</v>
      </c>
      <c r="M168" s="42">
        <v>0</v>
      </c>
      <c r="N168" s="83"/>
      <c r="O168" s="83"/>
      <c r="P168" s="83"/>
      <c r="Q168" s="163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/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/>
      <c r="AV168" s="36"/>
      <c r="AW168" s="36"/>
      <c r="AX168" s="36"/>
      <c r="AY168" s="36"/>
      <c r="AZ168" s="36"/>
      <c r="BA168" s="36"/>
      <c r="BB168" s="36"/>
      <c r="BC168" s="36"/>
      <c r="BD168" s="36"/>
      <c r="BE168" s="36"/>
      <c r="BF168" s="36"/>
      <c r="BG168" s="36"/>
      <c r="BH168" s="36"/>
      <c r="BI168" s="36"/>
      <c r="BJ168" s="36"/>
      <c r="BK168" s="36"/>
      <c r="BL168" s="36"/>
      <c r="BM168" s="36"/>
      <c r="BN168" s="36"/>
      <c r="BO168" s="36"/>
      <c r="BP168" s="36"/>
      <c r="BQ168" s="36"/>
      <c r="BR168" s="36"/>
      <c r="BS168" s="36"/>
      <c r="BT168" s="36"/>
      <c r="BU168" s="36"/>
      <c r="BV168" s="36"/>
      <c r="BW168" s="36"/>
      <c r="BX168" s="36"/>
      <c r="BY168" s="36"/>
      <c r="BZ168" s="36"/>
      <c r="CA168" s="36"/>
      <c r="CB168" s="36"/>
      <c r="CC168" s="36"/>
      <c r="CD168" s="36"/>
      <c r="CE168" s="36"/>
      <c r="CF168" s="36"/>
      <c r="CG168" s="36"/>
      <c r="CH168" s="36"/>
      <c r="CI168" s="36"/>
      <c r="CJ168" s="36"/>
      <c r="CK168" s="36"/>
      <c r="CL168" s="36"/>
      <c r="CM168" s="36"/>
      <c r="CN168" s="36"/>
      <c r="CO168" s="36"/>
      <c r="CP168" s="36"/>
      <c r="CQ168" s="36"/>
      <c r="CR168" s="36"/>
      <c r="CS168" s="36"/>
      <c r="CT168" s="36"/>
      <c r="CU168" s="36"/>
      <c r="CV168" s="36"/>
      <c r="CW168" s="36"/>
      <c r="CX168" s="36"/>
      <c r="CY168" s="36"/>
      <c r="CZ168" s="36"/>
      <c r="DA168" s="36"/>
      <c r="DB168" s="36"/>
      <c r="DC168" s="36"/>
      <c r="DD168" s="36"/>
      <c r="DE168" s="36"/>
      <c r="DF168" s="36"/>
      <c r="DG168" s="36"/>
      <c r="DH168" s="36"/>
      <c r="DI168" s="36"/>
      <c r="DJ168" s="36"/>
      <c r="DK168" s="36"/>
      <c r="DL168" s="36"/>
      <c r="DM168" s="36"/>
      <c r="DN168" s="36"/>
      <c r="DO168" s="36"/>
      <c r="DP168" s="36"/>
      <c r="DQ168" s="36"/>
      <c r="DR168" s="36"/>
      <c r="DS168" s="36"/>
      <c r="DT168" s="36"/>
      <c r="DU168" s="36"/>
      <c r="DV168" s="36"/>
      <c r="DW168" s="36"/>
      <c r="DX168" s="36"/>
      <c r="DY168" s="36"/>
      <c r="DZ168" s="36"/>
      <c r="EA168" s="36"/>
      <c r="EB168" s="36"/>
      <c r="EC168" s="36"/>
      <c r="ED168" s="36"/>
      <c r="EE168" s="36"/>
      <c r="EF168" s="36"/>
      <c r="EG168" s="36"/>
      <c r="EH168" s="36"/>
      <c r="EI168" s="36"/>
      <c r="EJ168" s="36"/>
      <c r="EK168" s="36"/>
      <c r="EL168" s="36"/>
      <c r="EM168" s="36"/>
      <c r="EN168" s="36"/>
      <c r="EO168" s="36"/>
      <c r="EP168" s="36"/>
      <c r="EQ168" s="36"/>
      <c r="ER168" s="36"/>
      <c r="ES168" s="36"/>
      <c r="ET168" s="36"/>
      <c r="EU168" s="36"/>
      <c r="EV168" s="36"/>
      <c r="EW168" s="36"/>
      <c r="EX168" s="36"/>
      <c r="EY168" s="36"/>
      <c r="EZ168" s="36"/>
      <c r="FA168" s="36"/>
      <c r="FB168" s="36"/>
      <c r="FC168" s="36"/>
      <c r="FD168" s="36"/>
      <c r="FE168" s="36"/>
      <c r="FF168" s="36"/>
      <c r="FG168" s="36"/>
      <c r="FH168" s="36"/>
      <c r="FI168" s="36"/>
      <c r="FJ168" s="36"/>
      <c r="FK168" s="36"/>
      <c r="FL168" s="36"/>
      <c r="FM168" s="36"/>
      <c r="FN168" s="36"/>
      <c r="FO168" s="36"/>
      <c r="FP168" s="36"/>
      <c r="FQ168" s="36"/>
      <c r="FR168" s="36"/>
      <c r="FS168" s="36"/>
      <c r="FT168" s="36"/>
      <c r="FU168" s="36"/>
      <c r="FV168" s="36"/>
      <c r="FW168" s="36"/>
      <c r="FX168" s="36"/>
      <c r="FY168" s="36"/>
      <c r="FZ168" s="36"/>
      <c r="GA168" s="36"/>
      <c r="GB168" s="36"/>
      <c r="GC168" s="36"/>
      <c r="GD168" s="36"/>
      <c r="GE168" s="36"/>
      <c r="GF168" s="36"/>
      <c r="GG168" s="36"/>
      <c r="GH168" s="36"/>
      <c r="GI168" s="36"/>
      <c r="GJ168" s="36"/>
      <c r="GK168" s="36"/>
      <c r="GL168" s="36"/>
      <c r="GM168" s="36"/>
      <c r="GN168" s="36"/>
      <c r="GO168" s="36"/>
      <c r="GP168" s="36"/>
      <c r="GQ168" s="36"/>
      <c r="GR168" s="36"/>
      <c r="GS168" s="36"/>
      <c r="GT168" s="36"/>
      <c r="GU168" s="36"/>
      <c r="GV168" s="36"/>
      <c r="GW168" s="36"/>
      <c r="GX168" s="36"/>
      <c r="GY168" s="36"/>
      <c r="GZ168" s="36"/>
      <c r="HA168" s="36"/>
      <c r="HB168" s="36"/>
      <c r="HC168" s="36"/>
      <c r="HD168" s="36"/>
      <c r="HE168" s="36"/>
      <c r="HF168" s="36"/>
      <c r="HG168" s="36"/>
      <c r="HH168" s="36"/>
      <c r="HI168" s="36"/>
      <c r="HJ168" s="36"/>
      <c r="HK168" s="36"/>
      <c r="HL168" s="36"/>
      <c r="HM168" s="36"/>
      <c r="HN168" s="36"/>
      <c r="HO168" s="36"/>
      <c r="HP168" s="36"/>
      <c r="HQ168" s="36"/>
      <c r="HR168" s="36"/>
      <c r="HS168" s="36"/>
      <c r="HT168" s="36"/>
      <c r="HU168" s="36"/>
      <c r="HV168" s="36"/>
      <c r="HW168" s="36"/>
      <c r="HX168" s="36"/>
      <c r="HY168" s="36"/>
      <c r="HZ168" s="36"/>
      <c r="IA168" s="36"/>
      <c r="IB168" s="36"/>
      <c r="IC168" s="36"/>
      <c r="ID168" s="36"/>
      <c r="IE168" s="36"/>
      <c r="IF168" s="36"/>
      <c r="IG168" s="36"/>
      <c r="IH168" s="36"/>
      <c r="II168" s="36"/>
      <c r="IJ168" s="36"/>
      <c r="IK168" s="36"/>
      <c r="IL168" s="36"/>
      <c r="IM168" s="36"/>
      <c r="IN168" s="36"/>
      <c r="IO168" s="36"/>
      <c r="IP168" s="36"/>
      <c r="IQ168" s="36"/>
      <c r="IR168" s="36"/>
      <c r="IS168" s="36"/>
      <c r="IT168" s="36"/>
      <c r="IU168" s="36"/>
      <c r="IV168" s="36"/>
      <c r="IW168" s="36"/>
      <c r="IX168" s="36"/>
      <c r="IY168" s="36"/>
      <c r="IZ168" s="36"/>
      <c r="JA168" s="36"/>
      <c r="JB168" s="36"/>
      <c r="JC168" s="36"/>
      <c r="JD168" s="36"/>
      <c r="JE168" s="36"/>
      <c r="JF168" s="36"/>
      <c r="JG168" s="36"/>
      <c r="JH168" s="36"/>
      <c r="JI168" s="36"/>
      <c r="JJ168" s="36"/>
      <c r="JK168" s="36"/>
      <c r="JL168" s="36"/>
      <c r="JM168" s="36"/>
      <c r="JN168" s="36"/>
      <c r="JO168" s="36"/>
      <c r="JP168" s="36"/>
      <c r="JQ168" s="36"/>
      <c r="JR168" s="36"/>
      <c r="JS168" s="36"/>
      <c r="JT168" s="36"/>
      <c r="JU168" s="36"/>
      <c r="JV168" s="36"/>
      <c r="JW168" s="36"/>
      <c r="JX168" s="36"/>
      <c r="JY168" s="36"/>
      <c r="JZ168" s="36"/>
      <c r="KA168" s="36"/>
      <c r="KB168" s="36"/>
      <c r="KC168" s="36"/>
      <c r="KD168" s="36"/>
      <c r="KE168" s="36"/>
      <c r="KF168" s="36"/>
      <c r="KG168" s="36"/>
      <c r="KH168" s="36"/>
      <c r="KI168" s="36"/>
      <c r="KJ168" s="36"/>
      <c r="KK168" s="36"/>
      <c r="KL168" s="36"/>
      <c r="KM168" s="36"/>
      <c r="KN168" s="36"/>
      <c r="KO168" s="36"/>
      <c r="KP168" s="36"/>
      <c r="KQ168" s="36"/>
      <c r="KR168" s="36"/>
      <c r="KS168" s="36"/>
      <c r="KT168" s="36"/>
      <c r="KU168" s="36"/>
      <c r="KV168" s="36"/>
      <c r="KW168" s="36"/>
      <c r="KX168" s="36"/>
      <c r="KY168" s="36"/>
      <c r="KZ168" s="36"/>
      <c r="LA168" s="36"/>
      <c r="LB168" s="36"/>
      <c r="LC168" s="36"/>
      <c r="LD168" s="36"/>
      <c r="LE168" s="36"/>
      <c r="LF168" s="36"/>
      <c r="LG168" s="36"/>
      <c r="LH168" s="36"/>
      <c r="LI168" s="36"/>
      <c r="LJ168" s="36"/>
      <c r="LK168" s="36"/>
      <c r="LL168" s="36"/>
      <c r="LM168" s="36"/>
      <c r="LN168" s="36"/>
      <c r="LO168" s="36"/>
      <c r="LP168" s="36"/>
      <c r="LQ168" s="36"/>
      <c r="LR168" s="36"/>
      <c r="LS168" s="36"/>
      <c r="LT168" s="36"/>
      <c r="LU168" s="36"/>
      <c r="LV168" s="36"/>
      <c r="LW168" s="36"/>
      <c r="LX168" s="36"/>
      <c r="LY168" s="36"/>
      <c r="LZ168" s="36"/>
      <c r="MA168" s="36"/>
      <c r="MB168" s="36"/>
      <c r="MC168" s="36"/>
      <c r="MD168" s="36"/>
      <c r="ME168" s="36"/>
      <c r="MF168" s="36"/>
      <c r="MG168" s="36"/>
      <c r="MH168" s="36"/>
      <c r="MI168" s="36"/>
      <c r="MJ168" s="36"/>
      <c r="MK168" s="36"/>
      <c r="ML168" s="36"/>
      <c r="MM168" s="36"/>
      <c r="MN168" s="36"/>
      <c r="MO168" s="36"/>
      <c r="MP168" s="36"/>
      <c r="MQ168" s="36"/>
      <c r="MR168" s="36"/>
      <c r="MS168" s="36"/>
      <c r="MT168" s="36"/>
      <c r="MU168" s="36"/>
      <c r="MV168" s="36"/>
      <c r="MW168" s="36"/>
      <c r="MX168" s="36"/>
      <c r="MY168" s="36"/>
      <c r="MZ168" s="36"/>
      <c r="NA168" s="36"/>
      <c r="NB168" s="36"/>
      <c r="NC168" s="36"/>
      <c r="ND168" s="36"/>
      <c r="NE168" s="36"/>
      <c r="NF168" s="36"/>
      <c r="NG168" s="36"/>
      <c r="NH168" s="36"/>
      <c r="NI168" s="36"/>
      <c r="NJ168" s="36"/>
      <c r="NK168" s="36"/>
      <c r="NL168" s="36"/>
      <c r="NM168" s="36"/>
      <c r="NN168" s="36"/>
      <c r="NO168" s="36"/>
      <c r="NP168" s="36"/>
      <c r="NQ168" s="36"/>
      <c r="NR168" s="36"/>
      <c r="NS168" s="36"/>
      <c r="NT168" s="36"/>
      <c r="NU168" s="36"/>
      <c r="NV168" s="36"/>
      <c r="NW168" s="36"/>
      <c r="NX168" s="36"/>
      <c r="NY168" s="36"/>
      <c r="NZ168" s="36"/>
      <c r="OA168" s="36"/>
      <c r="OB168" s="36"/>
      <c r="OC168" s="36"/>
      <c r="OD168" s="36"/>
      <c r="OE168" s="36"/>
      <c r="OF168" s="36"/>
      <c r="OG168" s="36"/>
      <c r="OH168" s="36"/>
      <c r="OI168" s="36"/>
      <c r="OJ168" s="36"/>
      <c r="OK168" s="36"/>
      <c r="OL168" s="36"/>
      <c r="OM168" s="36"/>
      <c r="ON168" s="36"/>
      <c r="OO168" s="36"/>
      <c r="OP168" s="36"/>
      <c r="OQ168" s="36"/>
      <c r="OR168" s="36"/>
      <c r="OS168" s="36"/>
      <c r="OT168" s="36"/>
      <c r="OU168" s="36"/>
      <c r="OV168" s="36"/>
      <c r="OW168" s="36"/>
      <c r="OX168" s="36"/>
      <c r="OY168" s="36"/>
      <c r="OZ168" s="36"/>
      <c r="PA168" s="36"/>
      <c r="PB168" s="36"/>
      <c r="PC168" s="36"/>
      <c r="PD168" s="36"/>
      <c r="PE168" s="36"/>
      <c r="PF168" s="36"/>
      <c r="PG168" s="36"/>
      <c r="PH168" s="36"/>
      <c r="PI168" s="36"/>
      <c r="PJ168" s="36"/>
      <c r="PK168" s="36"/>
      <c r="PL168" s="36"/>
      <c r="PM168" s="36"/>
      <c r="PN168" s="36"/>
      <c r="PO168" s="36"/>
      <c r="PP168" s="36"/>
      <c r="PQ168" s="36"/>
      <c r="PR168" s="36"/>
      <c r="PS168" s="36"/>
      <c r="PT168" s="36"/>
      <c r="PU168" s="36"/>
      <c r="PV168" s="36"/>
      <c r="PW168" s="36"/>
      <c r="PX168" s="36"/>
      <c r="PY168" s="36"/>
      <c r="PZ168" s="36"/>
      <c r="QA168" s="36"/>
      <c r="QB168" s="36"/>
      <c r="QC168" s="36"/>
      <c r="QD168" s="36"/>
      <c r="QE168" s="36"/>
      <c r="QF168" s="36"/>
      <c r="QG168" s="36"/>
      <c r="QH168" s="36"/>
      <c r="QI168" s="36"/>
      <c r="QJ168" s="36"/>
      <c r="QK168" s="36"/>
      <c r="QL168" s="36"/>
      <c r="QM168" s="36"/>
      <c r="QN168" s="36"/>
      <c r="QO168" s="36"/>
      <c r="QP168" s="36"/>
      <c r="QQ168" s="36"/>
      <c r="QR168" s="36"/>
      <c r="QS168" s="36"/>
      <c r="QT168" s="36"/>
      <c r="QU168" s="36"/>
      <c r="QV168" s="36"/>
      <c r="QW168" s="36"/>
      <c r="QX168" s="36"/>
      <c r="QY168" s="36"/>
      <c r="QZ168" s="36"/>
      <c r="RA168" s="36"/>
      <c r="RB168" s="36"/>
      <c r="RC168" s="36"/>
      <c r="RD168" s="36"/>
      <c r="RE168" s="36"/>
      <c r="RF168" s="36"/>
      <c r="RG168" s="36"/>
      <c r="RH168" s="36"/>
      <c r="RI168" s="36"/>
      <c r="RJ168" s="36"/>
      <c r="RK168" s="36"/>
      <c r="RL168" s="36"/>
    </row>
    <row r="169" spans="1:480" s="37" customFormat="1" ht="89.25" customHeight="1" x14ac:dyDescent="0.25">
      <c r="A169" s="44" t="s">
        <v>109</v>
      </c>
      <c r="B169" s="44" t="s">
        <v>123</v>
      </c>
      <c r="C169" s="44" t="s">
        <v>21</v>
      </c>
      <c r="D169" s="43" t="s">
        <v>185</v>
      </c>
      <c r="E169" s="43" t="s">
        <v>34</v>
      </c>
      <c r="F169" s="44" t="s">
        <v>35</v>
      </c>
      <c r="G169" s="49">
        <v>0</v>
      </c>
      <c r="H169" s="72" t="s">
        <v>15</v>
      </c>
      <c r="I169" s="45">
        <v>1</v>
      </c>
      <c r="J169" s="45">
        <v>0</v>
      </c>
      <c r="K169" s="42">
        <v>0</v>
      </c>
      <c r="L169" s="42">
        <v>8000</v>
      </c>
      <c r="M169" s="42">
        <v>0</v>
      </c>
      <c r="N169" s="83"/>
      <c r="O169" s="83"/>
      <c r="P169" s="83"/>
      <c r="Q169" s="163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  <c r="AG169" s="36"/>
      <c r="AH169" s="36"/>
      <c r="AI169" s="36"/>
      <c r="AJ169" s="36"/>
      <c r="AK169" s="36"/>
      <c r="AL169" s="36"/>
      <c r="AM169" s="36"/>
      <c r="AN169" s="36"/>
      <c r="AO169" s="36"/>
      <c r="AP169" s="36"/>
      <c r="AQ169" s="36"/>
      <c r="AR169" s="36"/>
      <c r="AS169" s="36"/>
      <c r="AT169" s="36"/>
      <c r="AU169" s="36"/>
      <c r="AV169" s="36"/>
      <c r="AW169" s="36"/>
      <c r="AX169" s="36"/>
      <c r="AY169" s="36"/>
      <c r="AZ169" s="36"/>
      <c r="BA169" s="36"/>
      <c r="BB169" s="36"/>
      <c r="BC169" s="36"/>
      <c r="BD169" s="36"/>
      <c r="BE169" s="36"/>
      <c r="BF169" s="36"/>
      <c r="BG169" s="36"/>
      <c r="BH169" s="36"/>
      <c r="BI169" s="36"/>
      <c r="BJ169" s="36"/>
      <c r="BK169" s="36"/>
      <c r="BL169" s="36"/>
      <c r="BM169" s="36"/>
      <c r="BN169" s="36"/>
      <c r="BO169" s="36"/>
      <c r="BP169" s="36"/>
      <c r="BQ169" s="36"/>
      <c r="BR169" s="36"/>
      <c r="BS169" s="36"/>
      <c r="BT169" s="36"/>
      <c r="BU169" s="36"/>
      <c r="BV169" s="36"/>
      <c r="BW169" s="36"/>
      <c r="BX169" s="36"/>
      <c r="BY169" s="36"/>
      <c r="BZ169" s="36"/>
      <c r="CA169" s="36"/>
      <c r="CB169" s="36"/>
      <c r="CC169" s="36"/>
      <c r="CD169" s="36"/>
      <c r="CE169" s="36"/>
      <c r="CF169" s="36"/>
      <c r="CG169" s="36"/>
      <c r="CH169" s="36"/>
      <c r="CI169" s="36"/>
      <c r="CJ169" s="36"/>
      <c r="CK169" s="36"/>
      <c r="CL169" s="36"/>
      <c r="CM169" s="36"/>
      <c r="CN169" s="36"/>
      <c r="CO169" s="36"/>
      <c r="CP169" s="36"/>
      <c r="CQ169" s="36"/>
      <c r="CR169" s="36"/>
      <c r="CS169" s="36"/>
      <c r="CT169" s="36"/>
      <c r="CU169" s="36"/>
      <c r="CV169" s="36"/>
      <c r="CW169" s="36"/>
      <c r="CX169" s="36"/>
      <c r="CY169" s="36"/>
      <c r="CZ169" s="36"/>
      <c r="DA169" s="36"/>
      <c r="DB169" s="36"/>
      <c r="DC169" s="36"/>
      <c r="DD169" s="36"/>
      <c r="DE169" s="36"/>
      <c r="DF169" s="36"/>
      <c r="DG169" s="36"/>
      <c r="DH169" s="36"/>
      <c r="DI169" s="36"/>
      <c r="DJ169" s="36"/>
      <c r="DK169" s="36"/>
      <c r="DL169" s="36"/>
      <c r="DM169" s="36"/>
      <c r="DN169" s="36"/>
      <c r="DO169" s="36"/>
      <c r="DP169" s="36"/>
      <c r="DQ169" s="36"/>
      <c r="DR169" s="36"/>
      <c r="DS169" s="36"/>
      <c r="DT169" s="36"/>
      <c r="DU169" s="36"/>
      <c r="DV169" s="36"/>
      <c r="DW169" s="36"/>
      <c r="DX169" s="36"/>
      <c r="DY169" s="36"/>
      <c r="DZ169" s="36"/>
      <c r="EA169" s="36"/>
      <c r="EB169" s="36"/>
      <c r="EC169" s="36"/>
      <c r="ED169" s="36"/>
      <c r="EE169" s="36"/>
      <c r="EF169" s="36"/>
      <c r="EG169" s="36"/>
      <c r="EH169" s="36"/>
      <c r="EI169" s="36"/>
      <c r="EJ169" s="36"/>
      <c r="EK169" s="36"/>
      <c r="EL169" s="36"/>
      <c r="EM169" s="36"/>
      <c r="EN169" s="36"/>
      <c r="EO169" s="36"/>
      <c r="EP169" s="36"/>
      <c r="EQ169" s="36"/>
      <c r="ER169" s="36"/>
      <c r="ES169" s="36"/>
      <c r="ET169" s="36"/>
      <c r="EU169" s="36"/>
      <c r="EV169" s="36"/>
      <c r="EW169" s="36"/>
      <c r="EX169" s="36"/>
      <c r="EY169" s="36"/>
      <c r="EZ169" s="36"/>
      <c r="FA169" s="36"/>
      <c r="FB169" s="36"/>
      <c r="FC169" s="36"/>
      <c r="FD169" s="36"/>
      <c r="FE169" s="36"/>
      <c r="FF169" s="36"/>
      <c r="FG169" s="36"/>
      <c r="FH169" s="36"/>
      <c r="FI169" s="36"/>
      <c r="FJ169" s="36"/>
      <c r="FK169" s="36"/>
      <c r="FL169" s="36"/>
      <c r="FM169" s="36"/>
      <c r="FN169" s="36"/>
      <c r="FO169" s="36"/>
      <c r="FP169" s="36"/>
      <c r="FQ169" s="36"/>
      <c r="FR169" s="36"/>
      <c r="FS169" s="36"/>
      <c r="FT169" s="36"/>
      <c r="FU169" s="36"/>
      <c r="FV169" s="36"/>
      <c r="FW169" s="36"/>
      <c r="FX169" s="36"/>
      <c r="FY169" s="36"/>
      <c r="FZ169" s="36"/>
      <c r="GA169" s="36"/>
      <c r="GB169" s="36"/>
      <c r="GC169" s="36"/>
      <c r="GD169" s="36"/>
      <c r="GE169" s="36"/>
      <c r="GF169" s="36"/>
      <c r="GG169" s="36"/>
      <c r="GH169" s="36"/>
      <c r="GI169" s="36"/>
      <c r="GJ169" s="36"/>
      <c r="GK169" s="36"/>
      <c r="GL169" s="36"/>
      <c r="GM169" s="36"/>
      <c r="GN169" s="36"/>
      <c r="GO169" s="36"/>
      <c r="GP169" s="36"/>
      <c r="GQ169" s="36"/>
      <c r="GR169" s="36"/>
      <c r="GS169" s="36"/>
      <c r="GT169" s="36"/>
      <c r="GU169" s="36"/>
      <c r="GV169" s="36"/>
      <c r="GW169" s="36"/>
      <c r="GX169" s="36"/>
      <c r="GY169" s="36"/>
      <c r="GZ169" s="36"/>
      <c r="HA169" s="36"/>
      <c r="HB169" s="36"/>
      <c r="HC169" s="36"/>
      <c r="HD169" s="36"/>
      <c r="HE169" s="36"/>
      <c r="HF169" s="36"/>
      <c r="HG169" s="36"/>
      <c r="HH169" s="36"/>
      <c r="HI169" s="36"/>
      <c r="HJ169" s="36"/>
      <c r="HK169" s="36"/>
      <c r="HL169" s="36"/>
      <c r="HM169" s="36"/>
      <c r="HN169" s="36"/>
      <c r="HO169" s="36"/>
      <c r="HP169" s="36"/>
      <c r="HQ169" s="36"/>
      <c r="HR169" s="36"/>
      <c r="HS169" s="36"/>
      <c r="HT169" s="36"/>
      <c r="HU169" s="36"/>
      <c r="HV169" s="36"/>
      <c r="HW169" s="36"/>
      <c r="HX169" s="36"/>
      <c r="HY169" s="36"/>
      <c r="HZ169" s="36"/>
      <c r="IA169" s="36"/>
      <c r="IB169" s="36"/>
      <c r="IC169" s="36"/>
      <c r="ID169" s="36"/>
      <c r="IE169" s="36"/>
      <c r="IF169" s="36"/>
      <c r="IG169" s="36"/>
      <c r="IH169" s="36"/>
      <c r="II169" s="36"/>
      <c r="IJ169" s="36"/>
      <c r="IK169" s="36"/>
      <c r="IL169" s="36"/>
      <c r="IM169" s="36"/>
      <c r="IN169" s="36"/>
      <c r="IO169" s="36"/>
      <c r="IP169" s="36"/>
      <c r="IQ169" s="36"/>
      <c r="IR169" s="36"/>
      <c r="IS169" s="36"/>
      <c r="IT169" s="36"/>
      <c r="IU169" s="36"/>
      <c r="IV169" s="36"/>
      <c r="IW169" s="36"/>
      <c r="IX169" s="36"/>
      <c r="IY169" s="36"/>
      <c r="IZ169" s="36"/>
      <c r="JA169" s="36"/>
      <c r="JB169" s="36"/>
      <c r="JC169" s="36"/>
      <c r="JD169" s="36"/>
      <c r="JE169" s="36"/>
      <c r="JF169" s="36"/>
      <c r="JG169" s="36"/>
      <c r="JH169" s="36"/>
      <c r="JI169" s="36"/>
      <c r="JJ169" s="36"/>
      <c r="JK169" s="36"/>
      <c r="JL169" s="36"/>
      <c r="JM169" s="36"/>
      <c r="JN169" s="36"/>
      <c r="JO169" s="36"/>
      <c r="JP169" s="36"/>
      <c r="JQ169" s="36"/>
      <c r="JR169" s="36"/>
      <c r="JS169" s="36"/>
      <c r="JT169" s="36"/>
      <c r="JU169" s="36"/>
      <c r="JV169" s="36"/>
      <c r="JW169" s="36"/>
      <c r="JX169" s="36"/>
      <c r="JY169" s="36"/>
      <c r="JZ169" s="36"/>
      <c r="KA169" s="36"/>
      <c r="KB169" s="36"/>
      <c r="KC169" s="36"/>
      <c r="KD169" s="36"/>
      <c r="KE169" s="36"/>
      <c r="KF169" s="36"/>
      <c r="KG169" s="36"/>
      <c r="KH169" s="36"/>
      <c r="KI169" s="36"/>
      <c r="KJ169" s="36"/>
      <c r="KK169" s="36"/>
      <c r="KL169" s="36"/>
      <c r="KM169" s="36"/>
      <c r="KN169" s="36"/>
      <c r="KO169" s="36"/>
      <c r="KP169" s="36"/>
      <c r="KQ169" s="36"/>
      <c r="KR169" s="36"/>
      <c r="KS169" s="36"/>
      <c r="KT169" s="36"/>
      <c r="KU169" s="36"/>
      <c r="KV169" s="36"/>
      <c r="KW169" s="36"/>
      <c r="KX169" s="36"/>
      <c r="KY169" s="36"/>
      <c r="KZ169" s="36"/>
      <c r="LA169" s="36"/>
      <c r="LB169" s="36"/>
      <c r="LC169" s="36"/>
      <c r="LD169" s="36"/>
      <c r="LE169" s="36"/>
      <c r="LF169" s="36"/>
      <c r="LG169" s="36"/>
      <c r="LH169" s="36"/>
      <c r="LI169" s="36"/>
      <c r="LJ169" s="36"/>
      <c r="LK169" s="36"/>
      <c r="LL169" s="36"/>
      <c r="LM169" s="36"/>
      <c r="LN169" s="36"/>
      <c r="LO169" s="36"/>
      <c r="LP169" s="36"/>
      <c r="LQ169" s="36"/>
      <c r="LR169" s="36"/>
      <c r="LS169" s="36"/>
      <c r="LT169" s="36"/>
      <c r="LU169" s="36"/>
      <c r="LV169" s="36"/>
      <c r="LW169" s="36"/>
      <c r="LX169" s="36"/>
      <c r="LY169" s="36"/>
      <c r="LZ169" s="36"/>
      <c r="MA169" s="36"/>
      <c r="MB169" s="36"/>
      <c r="MC169" s="36"/>
      <c r="MD169" s="36"/>
      <c r="ME169" s="36"/>
      <c r="MF169" s="36"/>
      <c r="MG169" s="36"/>
      <c r="MH169" s="36"/>
      <c r="MI169" s="36"/>
      <c r="MJ169" s="36"/>
      <c r="MK169" s="36"/>
      <c r="ML169" s="36"/>
      <c r="MM169" s="36"/>
      <c r="MN169" s="36"/>
      <c r="MO169" s="36"/>
      <c r="MP169" s="36"/>
      <c r="MQ169" s="36"/>
      <c r="MR169" s="36"/>
      <c r="MS169" s="36"/>
      <c r="MT169" s="36"/>
      <c r="MU169" s="36"/>
      <c r="MV169" s="36"/>
      <c r="MW169" s="36"/>
      <c r="MX169" s="36"/>
      <c r="MY169" s="36"/>
      <c r="MZ169" s="36"/>
      <c r="NA169" s="36"/>
      <c r="NB169" s="36"/>
      <c r="NC169" s="36"/>
      <c r="ND169" s="36"/>
      <c r="NE169" s="36"/>
      <c r="NF169" s="36"/>
      <c r="NG169" s="36"/>
      <c r="NH169" s="36"/>
      <c r="NI169" s="36"/>
      <c r="NJ169" s="36"/>
      <c r="NK169" s="36"/>
      <c r="NL169" s="36"/>
      <c r="NM169" s="36"/>
      <c r="NN169" s="36"/>
      <c r="NO169" s="36"/>
      <c r="NP169" s="36"/>
      <c r="NQ169" s="36"/>
      <c r="NR169" s="36"/>
      <c r="NS169" s="36"/>
      <c r="NT169" s="36"/>
      <c r="NU169" s="36"/>
      <c r="NV169" s="36"/>
      <c r="NW169" s="36"/>
      <c r="NX169" s="36"/>
      <c r="NY169" s="36"/>
      <c r="NZ169" s="36"/>
      <c r="OA169" s="36"/>
      <c r="OB169" s="36"/>
      <c r="OC169" s="36"/>
      <c r="OD169" s="36"/>
      <c r="OE169" s="36"/>
      <c r="OF169" s="36"/>
      <c r="OG169" s="36"/>
      <c r="OH169" s="36"/>
      <c r="OI169" s="36"/>
      <c r="OJ169" s="36"/>
      <c r="OK169" s="36"/>
      <c r="OL169" s="36"/>
      <c r="OM169" s="36"/>
      <c r="ON169" s="36"/>
      <c r="OO169" s="36"/>
      <c r="OP169" s="36"/>
      <c r="OQ169" s="36"/>
      <c r="OR169" s="36"/>
      <c r="OS169" s="36"/>
      <c r="OT169" s="36"/>
      <c r="OU169" s="36"/>
      <c r="OV169" s="36"/>
      <c r="OW169" s="36"/>
      <c r="OX169" s="36"/>
      <c r="OY169" s="36"/>
      <c r="OZ169" s="36"/>
      <c r="PA169" s="36"/>
      <c r="PB169" s="36"/>
      <c r="PC169" s="36"/>
      <c r="PD169" s="36"/>
      <c r="PE169" s="36"/>
      <c r="PF169" s="36"/>
      <c r="PG169" s="36"/>
      <c r="PH169" s="36"/>
      <c r="PI169" s="36"/>
      <c r="PJ169" s="36"/>
      <c r="PK169" s="36"/>
      <c r="PL169" s="36"/>
      <c r="PM169" s="36"/>
      <c r="PN169" s="36"/>
      <c r="PO169" s="36"/>
      <c r="PP169" s="36"/>
      <c r="PQ169" s="36"/>
      <c r="PR169" s="36"/>
      <c r="PS169" s="36"/>
      <c r="PT169" s="36"/>
      <c r="PU169" s="36"/>
      <c r="PV169" s="36"/>
      <c r="PW169" s="36"/>
      <c r="PX169" s="36"/>
      <c r="PY169" s="36"/>
      <c r="PZ169" s="36"/>
      <c r="QA169" s="36"/>
      <c r="QB169" s="36"/>
      <c r="QC169" s="36"/>
      <c r="QD169" s="36"/>
      <c r="QE169" s="36"/>
      <c r="QF169" s="36"/>
      <c r="QG169" s="36"/>
      <c r="QH169" s="36"/>
      <c r="QI169" s="36"/>
      <c r="QJ169" s="36"/>
      <c r="QK169" s="36"/>
      <c r="QL169" s="36"/>
      <c r="QM169" s="36"/>
      <c r="QN169" s="36"/>
      <c r="QO169" s="36"/>
      <c r="QP169" s="36"/>
      <c r="QQ169" s="36"/>
      <c r="QR169" s="36"/>
      <c r="QS169" s="36"/>
      <c r="QT169" s="36"/>
      <c r="QU169" s="36"/>
      <c r="QV169" s="36"/>
      <c r="QW169" s="36"/>
      <c r="QX169" s="36"/>
      <c r="QY169" s="36"/>
      <c r="QZ169" s="36"/>
      <c r="RA169" s="36"/>
      <c r="RB169" s="36"/>
      <c r="RC169" s="36"/>
      <c r="RD169" s="36"/>
      <c r="RE169" s="36"/>
      <c r="RF169" s="36"/>
      <c r="RG169" s="36"/>
      <c r="RH169" s="36"/>
      <c r="RI169" s="36"/>
      <c r="RJ169" s="36"/>
      <c r="RK169" s="36"/>
      <c r="RL169" s="36"/>
    </row>
    <row r="170" spans="1:480" s="37" customFormat="1" ht="87" customHeight="1" x14ac:dyDescent="0.25">
      <c r="A170" s="44" t="s">
        <v>109</v>
      </c>
      <c r="B170" s="44" t="s">
        <v>123</v>
      </c>
      <c r="C170" s="44" t="s">
        <v>21</v>
      </c>
      <c r="D170" s="43" t="s">
        <v>186</v>
      </c>
      <c r="E170" s="43" t="s">
        <v>34</v>
      </c>
      <c r="F170" s="44" t="s">
        <v>35</v>
      </c>
      <c r="G170" s="49">
        <v>0</v>
      </c>
      <c r="H170" s="72" t="s">
        <v>15</v>
      </c>
      <c r="I170" s="45">
        <v>1</v>
      </c>
      <c r="J170" s="45">
        <v>0</v>
      </c>
      <c r="K170" s="42">
        <v>0</v>
      </c>
      <c r="L170" s="42">
        <v>7000</v>
      </c>
      <c r="M170" s="42">
        <v>0</v>
      </c>
      <c r="N170" s="83"/>
      <c r="O170" s="83"/>
      <c r="P170" s="83"/>
      <c r="Q170" s="163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  <c r="AJ170" s="36"/>
      <c r="AK170" s="36"/>
      <c r="AL170" s="36"/>
      <c r="AM170" s="36"/>
      <c r="AN170" s="36"/>
      <c r="AO170" s="36"/>
      <c r="AP170" s="36"/>
      <c r="AQ170" s="36"/>
      <c r="AR170" s="36"/>
      <c r="AS170" s="36"/>
      <c r="AT170" s="36"/>
      <c r="AU170" s="36"/>
      <c r="AV170" s="36"/>
      <c r="AW170" s="36"/>
      <c r="AX170" s="36"/>
      <c r="AY170" s="36"/>
      <c r="AZ170" s="36"/>
      <c r="BA170" s="36"/>
      <c r="BB170" s="36"/>
      <c r="BC170" s="36"/>
      <c r="BD170" s="36"/>
      <c r="BE170" s="36"/>
      <c r="BF170" s="36"/>
      <c r="BG170" s="36"/>
      <c r="BH170" s="36"/>
      <c r="BI170" s="36"/>
      <c r="BJ170" s="36"/>
      <c r="BK170" s="36"/>
      <c r="BL170" s="36"/>
      <c r="BM170" s="36"/>
      <c r="BN170" s="36"/>
      <c r="BO170" s="36"/>
      <c r="BP170" s="36"/>
      <c r="BQ170" s="36"/>
      <c r="BR170" s="36"/>
      <c r="BS170" s="36"/>
      <c r="BT170" s="36"/>
      <c r="BU170" s="36"/>
      <c r="BV170" s="36"/>
      <c r="BW170" s="36"/>
      <c r="BX170" s="36"/>
      <c r="BY170" s="36"/>
      <c r="BZ170" s="36"/>
      <c r="CA170" s="36"/>
      <c r="CB170" s="36"/>
      <c r="CC170" s="36"/>
      <c r="CD170" s="36"/>
      <c r="CE170" s="36"/>
      <c r="CF170" s="36"/>
      <c r="CG170" s="36"/>
      <c r="CH170" s="36"/>
      <c r="CI170" s="36"/>
      <c r="CJ170" s="36"/>
      <c r="CK170" s="36"/>
      <c r="CL170" s="36"/>
      <c r="CM170" s="36"/>
      <c r="CN170" s="36"/>
      <c r="CO170" s="36"/>
      <c r="CP170" s="36"/>
      <c r="CQ170" s="36"/>
      <c r="CR170" s="36"/>
      <c r="CS170" s="36"/>
      <c r="CT170" s="36"/>
      <c r="CU170" s="36"/>
      <c r="CV170" s="36"/>
      <c r="CW170" s="36"/>
      <c r="CX170" s="36"/>
      <c r="CY170" s="36"/>
      <c r="CZ170" s="36"/>
      <c r="DA170" s="36"/>
      <c r="DB170" s="36"/>
      <c r="DC170" s="36"/>
      <c r="DD170" s="36"/>
      <c r="DE170" s="36"/>
      <c r="DF170" s="36"/>
      <c r="DG170" s="36"/>
      <c r="DH170" s="36"/>
      <c r="DI170" s="36"/>
      <c r="DJ170" s="36"/>
      <c r="DK170" s="36"/>
      <c r="DL170" s="36"/>
      <c r="DM170" s="36"/>
      <c r="DN170" s="36"/>
      <c r="DO170" s="36"/>
      <c r="DP170" s="36"/>
      <c r="DQ170" s="36"/>
      <c r="DR170" s="36"/>
      <c r="DS170" s="36"/>
      <c r="DT170" s="36"/>
      <c r="DU170" s="36"/>
      <c r="DV170" s="36"/>
      <c r="DW170" s="36"/>
      <c r="DX170" s="36"/>
      <c r="DY170" s="36"/>
      <c r="DZ170" s="36"/>
      <c r="EA170" s="36"/>
      <c r="EB170" s="36"/>
      <c r="EC170" s="36"/>
      <c r="ED170" s="36"/>
      <c r="EE170" s="36"/>
      <c r="EF170" s="36"/>
      <c r="EG170" s="36"/>
      <c r="EH170" s="36"/>
      <c r="EI170" s="36"/>
      <c r="EJ170" s="36"/>
      <c r="EK170" s="36"/>
      <c r="EL170" s="36"/>
      <c r="EM170" s="36"/>
      <c r="EN170" s="36"/>
      <c r="EO170" s="36"/>
      <c r="EP170" s="36"/>
      <c r="EQ170" s="36"/>
      <c r="ER170" s="36"/>
      <c r="ES170" s="36"/>
      <c r="ET170" s="36"/>
      <c r="EU170" s="36"/>
      <c r="EV170" s="36"/>
      <c r="EW170" s="36"/>
      <c r="EX170" s="36"/>
      <c r="EY170" s="36"/>
      <c r="EZ170" s="36"/>
      <c r="FA170" s="36"/>
      <c r="FB170" s="36"/>
      <c r="FC170" s="36"/>
      <c r="FD170" s="36"/>
      <c r="FE170" s="36"/>
      <c r="FF170" s="36"/>
      <c r="FG170" s="36"/>
      <c r="FH170" s="36"/>
      <c r="FI170" s="36"/>
      <c r="FJ170" s="36"/>
      <c r="FK170" s="36"/>
      <c r="FL170" s="36"/>
      <c r="FM170" s="36"/>
      <c r="FN170" s="36"/>
      <c r="FO170" s="36"/>
      <c r="FP170" s="36"/>
      <c r="FQ170" s="36"/>
      <c r="FR170" s="36"/>
      <c r="FS170" s="36"/>
      <c r="FT170" s="36"/>
      <c r="FU170" s="36"/>
      <c r="FV170" s="36"/>
      <c r="FW170" s="36"/>
      <c r="FX170" s="36"/>
      <c r="FY170" s="36"/>
      <c r="FZ170" s="36"/>
      <c r="GA170" s="36"/>
      <c r="GB170" s="36"/>
      <c r="GC170" s="36"/>
      <c r="GD170" s="36"/>
      <c r="GE170" s="36"/>
      <c r="GF170" s="36"/>
      <c r="GG170" s="36"/>
      <c r="GH170" s="36"/>
      <c r="GI170" s="36"/>
      <c r="GJ170" s="36"/>
      <c r="GK170" s="36"/>
      <c r="GL170" s="36"/>
      <c r="GM170" s="36"/>
      <c r="GN170" s="36"/>
      <c r="GO170" s="36"/>
      <c r="GP170" s="36"/>
      <c r="GQ170" s="36"/>
      <c r="GR170" s="36"/>
      <c r="GS170" s="36"/>
      <c r="GT170" s="36"/>
      <c r="GU170" s="36"/>
      <c r="GV170" s="36"/>
      <c r="GW170" s="36"/>
      <c r="GX170" s="36"/>
      <c r="GY170" s="36"/>
      <c r="GZ170" s="36"/>
      <c r="HA170" s="36"/>
      <c r="HB170" s="36"/>
      <c r="HC170" s="36"/>
      <c r="HD170" s="36"/>
      <c r="HE170" s="36"/>
      <c r="HF170" s="36"/>
      <c r="HG170" s="36"/>
      <c r="HH170" s="36"/>
      <c r="HI170" s="36"/>
      <c r="HJ170" s="36"/>
      <c r="HK170" s="36"/>
      <c r="HL170" s="36"/>
      <c r="HM170" s="36"/>
      <c r="HN170" s="36"/>
      <c r="HO170" s="36"/>
      <c r="HP170" s="36"/>
      <c r="HQ170" s="36"/>
      <c r="HR170" s="36"/>
      <c r="HS170" s="36"/>
      <c r="HT170" s="36"/>
      <c r="HU170" s="36"/>
      <c r="HV170" s="36"/>
      <c r="HW170" s="36"/>
      <c r="HX170" s="36"/>
      <c r="HY170" s="36"/>
      <c r="HZ170" s="36"/>
      <c r="IA170" s="36"/>
      <c r="IB170" s="36"/>
      <c r="IC170" s="36"/>
      <c r="ID170" s="36"/>
      <c r="IE170" s="36"/>
      <c r="IF170" s="36"/>
      <c r="IG170" s="36"/>
      <c r="IH170" s="36"/>
      <c r="II170" s="36"/>
      <c r="IJ170" s="36"/>
      <c r="IK170" s="36"/>
      <c r="IL170" s="36"/>
      <c r="IM170" s="36"/>
      <c r="IN170" s="36"/>
      <c r="IO170" s="36"/>
      <c r="IP170" s="36"/>
      <c r="IQ170" s="36"/>
      <c r="IR170" s="36"/>
      <c r="IS170" s="36"/>
      <c r="IT170" s="36"/>
      <c r="IU170" s="36"/>
      <c r="IV170" s="36"/>
      <c r="IW170" s="36"/>
      <c r="IX170" s="36"/>
      <c r="IY170" s="36"/>
      <c r="IZ170" s="36"/>
      <c r="JA170" s="36"/>
      <c r="JB170" s="36"/>
      <c r="JC170" s="36"/>
      <c r="JD170" s="36"/>
      <c r="JE170" s="36"/>
      <c r="JF170" s="36"/>
      <c r="JG170" s="36"/>
      <c r="JH170" s="36"/>
      <c r="JI170" s="36"/>
      <c r="JJ170" s="36"/>
      <c r="JK170" s="36"/>
      <c r="JL170" s="36"/>
      <c r="JM170" s="36"/>
      <c r="JN170" s="36"/>
      <c r="JO170" s="36"/>
      <c r="JP170" s="36"/>
      <c r="JQ170" s="36"/>
      <c r="JR170" s="36"/>
      <c r="JS170" s="36"/>
      <c r="JT170" s="36"/>
      <c r="JU170" s="36"/>
      <c r="JV170" s="36"/>
      <c r="JW170" s="36"/>
      <c r="JX170" s="36"/>
      <c r="JY170" s="36"/>
      <c r="JZ170" s="36"/>
      <c r="KA170" s="36"/>
      <c r="KB170" s="36"/>
      <c r="KC170" s="36"/>
      <c r="KD170" s="36"/>
      <c r="KE170" s="36"/>
      <c r="KF170" s="36"/>
      <c r="KG170" s="36"/>
      <c r="KH170" s="36"/>
      <c r="KI170" s="36"/>
      <c r="KJ170" s="36"/>
      <c r="KK170" s="36"/>
      <c r="KL170" s="36"/>
      <c r="KM170" s="36"/>
      <c r="KN170" s="36"/>
      <c r="KO170" s="36"/>
      <c r="KP170" s="36"/>
      <c r="KQ170" s="36"/>
      <c r="KR170" s="36"/>
      <c r="KS170" s="36"/>
      <c r="KT170" s="36"/>
      <c r="KU170" s="36"/>
      <c r="KV170" s="36"/>
      <c r="KW170" s="36"/>
      <c r="KX170" s="36"/>
      <c r="KY170" s="36"/>
      <c r="KZ170" s="36"/>
      <c r="LA170" s="36"/>
      <c r="LB170" s="36"/>
      <c r="LC170" s="36"/>
      <c r="LD170" s="36"/>
      <c r="LE170" s="36"/>
      <c r="LF170" s="36"/>
      <c r="LG170" s="36"/>
      <c r="LH170" s="36"/>
      <c r="LI170" s="36"/>
      <c r="LJ170" s="36"/>
      <c r="LK170" s="36"/>
      <c r="LL170" s="36"/>
      <c r="LM170" s="36"/>
      <c r="LN170" s="36"/>
      <c r="LO170" s="36"/>
      <c r="LP170" s="36"/>
      <c r="LQ170" s="36"/>
      <c r="LR170" s="36"/>
      <c r="LS170" s="36"/>
      <c r="LT170" s="36"/>
      <c r="LU170" s="36"/>
      <c r="LV170" s="36"/>
      <c r="LW170" s="36"/>
      <c r="LX170" s="36"/>
      <c r="LY170" s="36"/>
      <c r="LZ170" s="36"/>
      <c r="MA170" s="36"/>
      <c r="MB170" s="36"/>
      <c r="MC170" s="36"/>
      <c r="MD170" s="36"/>
      <c r="ME170" s="36"/>
      <c r="MF170" s="36"/>
      <c r="MG170" s="36"/>
      <c r="MH170" s="36"/>
      <c r="MI170" s="36"/>
      <c r="MJ170" s="36"/>
      <c r="MK170" s="36"/>
      <c r="ML170" s="36"/>
      <c r="MM170" s="36"/>
      <c r="MN170" s="36"/>
      <c r="MO170" s="36"/>
      <c r="MP170" s="36"/>
      <c r="MQ170" s="36"/>
      <c r="MR170" s="36"/>
      <c r="MS170" s="36"/>
      <c r="MT170" s="36"/>
      <c r="MU170" s="36"/>
      <c r="MV170" s="36"/>
      <c r="MW170" s="36"/>
      <c r="MX170" s="36"/>
      <c r="MY170" s="36"/>
      <c r="MZ170" s="36"/>
      <c r="NA170" s="36"/>
      <c r="NB170" s="36"/>
      <c r="NC170" s="36"/>
      <c r="ND170" s="36"/>
      <c r="NE170" s="36"/>
      <c r="NF170" s="36"/>
      <c r="NG170" s="36"/>
      <c r="NH170" s="36"/>
      <c r="NI170" s="36"/>
      <c r="NJ170" s="36"/>
      <c r="NK170" s="36"/>
      <c r="NL170" s="36"/>
      <c r="NM170" s="36"/>
      <c r="NN170" s="36"/>
      <c r="NO170" s="36"/>
      <c r="NP170" s="36"/>
      <c r="NQ170" s="36"/>
      <c r="NR170" s="36"/>
      <c r="NS170" s="36"/>
      <c r="NT170" s="36"/>
      <c r="NU170" s="36"/>
      <c r="NV170" s="36"/>
      <c r="NW170" s="36"/>
      <c r="NX170" s="36"/>
      <c r="NY170" s="36"/>
      <c r="NZ170" s="36"/>
      <c r="OA170" s="36"/>
      <c r="OB170" s="36"/>
      <c r="OC170" s="36"/>
      <c r="OD170" s="36"/>
      <c r="OE170" s="36"/>
      <c r="OF170" s="36"/>
      <c r="OG170" s="36"/>
      <c r="OH170" s="36"/>
      <c r="OI170" s="36"/>
      <c r="OJ170" s="36"/>
      <c r="OK170" s="36"/>
      <c r="OL170" s="36"/>
      <c r="OM170" s="36"/>
      <c r="ON170" s="36"/>
      <c r="OO170" s="36"/>
      <c r="OP170" s="36"/>
      <c r="OQ170" s="36"/>
      <c r="OR170" s="36"/>
      <c r="OS170" s="36"/>
      <c r="OT170" s="36"/>
      <c r="OU170" s="36"/>
      <c r="OV170" s="36"/>
      <c r="OW170" s="36"/>
      <c r="OX170" s="36"/>
      <c r="OY170" s="36"/>
      <c r="OZ170" s="36"/>
      <c r="PA170" s="36"/>
      <c r="PB170" s="36"/>
      <c r="PC170" s="36"/>
      <c r="PD170" s="36"/>
      <c r="PE170" s="36"/>
      <c r="PF170" s="36"/>
      <c r="PG170" s="36"/>
      <c r="PH170" s="36"/>
      <c r="PI170" s="36"/>
      <c r="PJ170" s="36"/>
      <c r="PK170" s="36"/>
      <c r="PL170" s="36"/>
      <c r="PM170" s="36"/>
      <c r="PN170" s="36"/>
      <c r="PO170" s="36"/>
      <c r="PP170" s="36"/>
      <c r="PQ170" s="36"/>
      <c r="PR170" s="36"/>
      <c r="PS170" s="36"/>
      <c r="PT170" s="36"/>
      <c r="PU170" s="36"/>
      <c r="PV170" s="36"/>
      <c r="PW170" s="36"/>
      <c r="PX170" s="36"/>
      <c r="PY170" s="36"/>
      <c r="PZ170" s="36"/>
      <c r="QA170" s="36"/>
      <c r="QB170" s="36"/>
      <c r="QC170" s="36"/>
      <c r="QD170" s="36"/>
      <c r="QE170" s="36"/>
      <c r="QF170" s="36"/>
      <c r="QG170" s="36"/>
      <c r="QH170" s="36"/>
      <c r="QI170" s="36"/>
      <c r="QJ170" s="36"/>
      <c r="QK170" s="36"/>
      <c r="QL170" s="36"/>
      <c r="QM170" s="36"/>
      <c r="QN170" s="36"/>
      <c r="QO170" s="36"/>
      <c r="QP170" s="36"/>
      <c r="QQ170" s="36"/>
      <c r="QR170" s="36"/>
      <c r="QS170" s="36"/>
      <c r="QT170" s="36"/>
      <c r="QU170" s="36"/>
      <c r="QV170" s="36"/>
      <c r="QW170" s="36"/>
      <c r="QX170" s="36"/>
      <c r="QY170" s="36"/>
      <c r="QZ170" s="36"/>
      <c r="RA170" s="36"/>
      <c r="RB170" s="36"/>
      <c r="RC170" s="36"/>
      <c r="RD170" s="36"/>
      <c r="RE170" s="36"/>
      <c r="RF170" s="36"/>
      <c r="RG170" s="36"/>
      <c r="RH170" s="36"/>
      <c r="RI170" s="36"/>
      <c r="RJ170" s="36"/>
      <c r="RK170" s="36"/>
      <c r="RL170" s="36"/>
    </row>
    <row r="171" spans="1:480" s="37" customFormat="1" ht="91.5" customHeight="1" x14ac:dyDescent="0.25">
      <c r="A171" s="44" t="s">
        <v>109</v>
      </c>
      <c r="B171" s="44" t="s">
        <v>123</v>
      </c>
      <c r="C171" s="44" t="s">
        <v>21</v>
      </c>
      <c r="D171" s="119" t="s">
        <v>284</v>
      </c>
      <c r="E171" s="43" t="s">
        <v>34</v>
      </c>
      <c r="F171" s="44" t="s">
        <v>35</v>
      </c>
      <c r="G171" s="49">
        <v>0</v>
      </c>
      <c r="H171" s="72" t="s">
        <v>15</v>
      </c>
      <c r="I171" s="45">
        <v>1</v>
      </c>
      <c r="J171" s="45">
        <v>0</v>
      </c>
      <c r="K171" s="42">
        <v>0</v>
      </c>
      <c r="L171" s="42">
        <v>24257.72</v>
      </c>
      <c r="M171" s="107">
        <v>0</v>
      </c>
      <c r="N171" s="83"/>
      <c r="O171" s="83"/>
      <c r="P171" s="83"/>
      <c r="Q171" s="163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  <c r="AO171" s="36"/>
      <c r="AP171" s="36"/>
      <c r="AQ171" s="36"/>
      <c r="AR171" s="36"/>
      <c r="AS171" s="36"/>
      <c r="AT171" s="36"/>
      <c r="AU171" s="36"/>
      <c r="AV171" s="36"/>
      <c r="AW171" s="36"/>
      <c r="AX171" s="36"/>
      <c r="AY171" s="36"/>
      <c r="AZ171" s="36"/>
      <c r="BA171" s="36"/>
      <c r="BB171" s="36"/>
      <c r="BC171" s="36"/>
      <c r="BD171" s="36"/>
      <c r="BE171" s="36"/>
      <c r="BF171" s="36"/>
      <c r="BG171" s="36"/>
      <c r="BH171" s="36"/>
      <c r="BI171" s="36"/>
      <c r="BJ171" s="36"/>
      <c r="BK171" s="36"/>
      <c r="BL171" s="36"/>
      <c r="BM171" s="36"/>
      <c r="BN171" s="36"/>
      <c r="BO171" s="36"/>
      <c r="BP171" s="36"/>
      <c r="BQ171" s="36"/>
      <c r="BR171" s="36"/>
      <c r="BS171" s="36"/>
      <c r="BT171" s="36"/>
      <c r="BU171" s="36"/>
      <c r="BV171" s="36"/>
      <c r="BW171" s="36"/>
      <c r="BX171" s="36"/>
      <c r="BY171" s="36"/>
      <c r="BZ171" s="36"/>
      <c r="CA171" s="36"/>
      <c r="CB171" s="36"/>
      <c r="CC171" s="36"/>
      <c r="CD171" s="36"/>
      <c r="CE171" s="36"/>
      <c r="CF171" s="36"/>
      <c r="CG171" s="36"/>
      <c r="CH171" s="36"/>
      <c r="CI171" s="36"/>
      <c r="CJ171" s="36"/>
      <c r="CK171" s="36"/>
      <c r="CL171" s="36"/>
      <c r="CM171" s="36"/>
      <c r="CN171" s="36"/>
      <c r="CO171" s="36"/>
      <c r="CP171" s="36"/>
      <c r="CQ171" s="36"/>
      <c r="CR171" s="36"/>
      <c r="CS171" s="36"/>
      <c r="CT171" s="36"/>
      <c r="CU171" s="36"/>
      <c r="CV171" s="36"/>
      <c r="CW171" s="36"/>
      <c r="CX171" s="36"/>
      <c r="CY171" s="36"/>
      <c r="CZ171" s="36"/>
      <c r="DA171" s="36"/>
      <c r="DB171" s="36"/>
      <c r="DC171" s="36"/>
      <c r="DD171" s="36"/>
      <c r="DE171" s="36"/>
      <c r="DF171" s="36"/>
      <c r="DG171" s="36"/>
      <c r="DH171" s="36"/>
      <c r="DI171" s="36"/>
      <c r="DJ171" s="36"/>
      <c r="DK171" s="36"/>
      <c r="DL171" s="36"/>
      <c r="DM171" s="36"/>
      <c r="DN171" s="36"/>
      <c r="DO171" s="36"/>
      <c r="DP171" s="36"/>
      <c r="DQ171" s="36"/>
      <c r="DR171" s="36"/>
      <c r="DS171" s="36"/>
      <c r="DT171" s="36"/>
      <c r="DU171" s="36"/>
      <c r="DV171" s="36"/>
      <c r="DW171" s="36"/>
      <c r="DX171" s="36"/>
      <c r="DY171" s="36"/>
      <c r="DZ171" s="36"/>
      <c r="EA171" s="36"/>
      <c r="EB171" s="36"/>
      <c r="EC171" s="36"/>
      <c r="ED171" s="36"/>
      <c r="EE171" s="36"/>
      <c r="EF171" s="36"/>
      <c r="EG171" s="36"/>
      <c r="EH171" s="36"/>
      <c r="EI171" s="36"/>
      <c r="EJ171" s="36"/>
      <c r="EK171" s="36"/>
      <c r="EL171" s="36"/>
      <c r="EM171" s="36"/>
      <c r="EN171" s="36"/>
      <c r="EO171" s="36"/>
      <c r="EP171" s="36"/>
      <c r="EQ171" s="36"/>
      <c r="ER171" s="36"/>
      <c r="ES171" s="36"/>
      <c r="ET171" s="36"/>
      <c r="EU171" s="36"/>
      <c r="EV171" s="36"/>
      <c r="EW171" s="36"/>
      <c r="EX171" s="36"/>
      <c r="EY171" s="36"/>
      <c r="EZ171" s="36"/>
      <c r="FA171" s="36"/>
      <c r="FB171" s="36"/>
      <c r="FC171" s="36"/>
      <c r="FD171" s="36"/>
      <c r="FE171" s="36"/>
      <c r="FF171" s="36"/>
      <c r="FG171" s="36"/>
      <c r="FH171" s="36"/>
      <c r="FI171" s="36"/>
      <c r="FJ171" s="36"/>
      <c r="FK171" s="36"/>
      <c r="FL171" s="36"/>
      <c r="FM171" s="36"/>
      <c r="FN171" s="36"/>
      <c r="FO171" s="36"/>
      <c r="FP171" s="36"/>
      <c r="FQ171" s="36"/>
      <c r="FR171" s="36"/>
      <c r="FS171" s="36"/>
      <c r="FT171" s="36"/>
      <c r="FU171" s="36"/>
      <c r="FV171" s="36"/>
      <c r="FW171" s="36"/>
      <c r="FX171" s="36"/>
      <c r="FY171" s="36"/>
      <c r="FZ171" s="36"/>
      <c r="GA171" s="36"/>
      <c r="GB171" s="36"/>
      <c r="GC171" s="36"/>
      <c r="GD171" s="36"/>
      <c r="GE171" s="36"/>
      <c r="GF171" s="36"/>
      <c r="GG171" s="36"/>
      <c r="GH171" s="36"/>
      <c r="GI171" s="36"/>
      <c r="GJ171" s="36"/>
      <c r="GK171" s="36"/>
      <c r="GL171" s="36"/>
      <c r="GM171" s="36"/>
      <c r="GN171" s="36"/>
      <c r="GO171" s="36"/>
      <c r="GP171" s="36"/>
      <c r="GQ171" s="36"/>
      <c r="GR171" s="36"/>
      <c r="GS171" s="36"/>
      <c r="GT171" s="36"/>
      <c r="GU171" s="36"/>
      <c r="GV171" s="36"/>
      <c r="GW171" s="36"/>
      <c r="GX171" s="36"/>
      <c r="GY171" s="36"/>
      <c r="GZ171" s="36"/>
      <c r="HA171" s="36"/>
      <c r="HB171" s="36"/>
      <c r="HC171" s="36"/>
      <c r="HD171" s="36"/>
      <c r="HE171" s="36"/>
      <c r="HF171" s="36"/>
      <c r="HG171" s="36"/>
      <c r="HH171" s="36"/>
      <c r="HI171" s="36"/>
      <c r="HJ171" s="36"/>
      <c r="HK171" s="36"/>
      <c r="HL171" s="36"/>
      <c r="HM171" s="36"/>
      <c r="HN171" s="36"/>
      <c r="HO171" s="36"/>
      <c r="HP171" s="36"/>
      <c r="HQ171" s="36"/>
      <c r="HR171" s="36"/>
      <c r="HS171" s="36"/>
      <c r="HT171" s="36"/>
      <c r="HU171" s="36"/>
      <c r="HV171" s="36"/>
      <c r="HW171" s="36"/>
      <c r="HX171" s="36"/>
      <c r="HY171" s="36"/>
      <c r="HZ171" s="36"/>
      <c r="IA171" s="36"/>
      <c r="IB171" s="36"/>
      <c r="IC171" s="36"/>
      <c r="ID171" s="36"/>
      <c r="IE171" s="36"/>
      <c r="IF171" s="36"/>
      <c r="IG171" s="36"/>
      <c r="IH171" s="36"/>
      <c r="II171" s="36"/>
      <c r="IJ171" s="36"/>
      <c r="IK171" s="36"/>
      <c r="IL171" s="36"/>
      <c r="IM171" s="36"/>
      <c r="IN171" s="36"/>
      <c r="IO171" s="36"/>
      <c r="IP171" s="36"/>
      <c r="IQ171" s="36"/>
      <c r="IR171" s="36"/>
      <c r="IS171" s="36"/>
      <c r="IT171" s="36"/>
      <c r="IU171" s="36"/>
      <c r="IV171" s="36"/>
      <c r="IW171" s="36"/>
      <c r="IX171" s="36"/>
      <c r="IY171" s="36"/>
      <c r="IZ171" s="36"/>
      <c r="JA171" s="36"/>
      <c r="JB171" s="36"/>
      <c r="JC171" s="36"/>
      <c r="JD171" s="36"/>
      <c r="JE171" s="36"/>
      <c r="JF171" s="36"/>
      <c r="JG171" s="36"/>
      <c r="JH171" s="36"/>
      <c r="JI171" s="36"/>
      <c r="JJ171" s="36"/>
      <c r="JK171" s="36"/>
      <c r="JL171" s="36"/>
      <c r="JM171" s="36"/>
      <c r="JN171" s="36"/>
      <c r="JO171" s="36"/>
      <c r="JP171" s="36"/>
      <c r="JQ171" s="36"/>
      <c r="JR171" s="36"/>
      <c r="JS171" s="36"/>
      <c r="JT171" s="36"/>
      <c r="JU171" s="36"/>
      <c r="JV171" s="36"/>
      <c r="JW171" s="36"/>
      <c r="JX171" s="36"/>
      <c r="JY171" s="36"/>
      <c r="JZ171" s="36"/>
      <c r="KA171" s="36"/>
      <c r="KB171" s="36"/>
      <c r="KC171" s="36"/>
      <c r="KD171" s="36"/>
      <c r="KE171" s="36"/>
      <c r="KF171" s="36"/>
      <c r="KG171" s="36"/>
      <c r="KH171" s="36"/>
      <c r="KI171" s="36"/>
      <c r="KJ171" s="36"/>
      <c r="KK171" s="36"/>
      <c r="KL171" s="36"/>
      <c r="KM171" s="36"/>
      <c r="KN171" s="36"/>
      <c r="KO171" s="36"/>
      <c r="KP171" s="36"/>
      <c r="KQ171" s="36"/>
      <c r="KR171" s="36"/>
      <c r="KS171" s="36"/>
      <c r="KT171" s="36"/>
      <c r="KU171" s="36"/>
      <c r="KV171" s="36"/>
      <c r="KW171" s="36"/>
      <c r="KX171" s="36"/>
      <c r="KY171" s="36"/>
      <c r="KZ171" s="36"/>
      <c r="LA171" s="36"/>
      <c r="LB171" s="36"/>
      <c r="LC171" s="36"/>
      <c r="LD171" s="36"/>
      <c r="LE171" s="36"/>
      <c r="LF171" s="36"/>
      <c r="LG171" s="36"/>
      <c r="LH171" s="36"/>
      <c r="LI171" s="36"/>
      <c r="LJ171" s="36"/>
      <c r="LK171" s="36"/>
      <c r="LL171" s="36"/>
      <c r="LM171" s="36"/>
      <c r="LN171" s="36"/>
      <c r="LO171" s="36"/>
      <c r="LP171" s="36"/>
      <c r="LQ171" s="36"/>
      <c r="LR171" s="36"/>
      <c r="LS171" s="36"/>
      <c r="LT171" s="36"/>
      <c r="LU171" s="36"/>
      <c r="LV171" s="36"/>
      <c r="LW171" s="36"/>
      <c r="LX171" s="36"/>
      <c r="LY171" s="36"/>
      <c r="LZ171" s="36"/>
      <c r="MA171" s="36"/>
      <c r="MB171" s="36"/>
      <c r="MC171" s="36"/>
      <c r="MD171" s="36"/>
      <c r="ME171" s="36"/>
      <c r="MF171" s="36"/>
      <c r="MG171" s="36"/>
      <c r="MH171" s="36"/>
      <c r="MI171" s="36"/>
      <c r="MJ171" s="36"/>
      <c r="MK171" s="36"/>
      <c r="ML171" s="36"/>
      <c r="MM171" s="36"/>
      <c r="MN171" s="36"/>
      <c r="MO171" s="36"/>
      <c r="MP171" s="36"/>
      <c r="MQ171" s="36"/>
      <c r="MR171" s="36"/>
      <c r="MS171" s="36"/>
      <c r="MT171" s="36"/>
      <c r="MU171" s="36"/>
      <c r="MV171" s="36"/>
      <c r="MW171" s="36"/>
      <c r="MX171" s="36"/>
      <c r="MY171" s="36"/>
      <c r="MZ171" s="36"/>
      <c r="NA171" s="36"/>
      <c r="NB171" s="36"/>
      <c r="NC171" s="36"/>
      <c r="ND171" s="36"/>
      <c r="NE171" s="36"/>
      <c r="NF171" s="36"/>
      <c r="NG171" s="36"/>
      <c r="NH171" s="36"/>
      <c r="NI171" s="36"/>
      <c r="NJ171" s="36"/>
      <c r="NK171" s="36"/>
      <c r="NL171" s="36"/>
      <c r="NM171" s="36"/>
      <c r="NN171" s="36"/>
      <c r="NO171" s="36"/>
      <c r="NP171" s="36"/>
      <c r="NQ171" s="36"/>
      <c r="NR171" s="36"/>
      <c r="NS171" s="36"/>
      <c r="NT171" s="36"/>
      <c r="NU171" s="36"/>
      <c r="NV171" s="36"/>
      <c r="NW171" s="36"/>
      <c r="NX171" s="36"/>
      <c r="NY171" s="36"/>
      <c r="NZ171" s="36"/>
      <c r="OA171" s="36"/>
      <c r="OB171" s="36"/>
      <c r="OC171" s="36"/>
      <c r="OD171" s="36"/>
      <c r="OE171" s="36"/>
      <c r="OF171" s="36"/>
      <c r="OG171" s="36"/>
      <c r="OH171" s="36"/>
      <c r="OI171" s="36"/>
      <c r="OJ171" s="36"/>
      <c r="OK171" s="36"/>
      <c r="OL171" s="36"/>
      <c r="OM171" s="36"/>
      <c r="ON171" s="36"/>
      <c r="OO171" s="36"/>
      <c r="OP171" s="36"/>
      <c r="OQ171" s="36"/>
      <c r="OR171" s="36"/>
      <c r="OS171" s="36"/>
      <c r="OT171" s="36"/>
      <c r="OU171" s="36"/>
      <c r="OV171" s="36"/>
      <c r="OW171" s="36"/>
      <c r="OX171" s="36"/>
      <c r="OY171" s="36"/>
      <c r="OZ171" s="36"/>
      <c r="PA171" s="36"/>
      <c r="PB171" s="36"/>
      <c r="PC171" s="36"/>
      <c r="PD171" s="36"/>
      <c r="PE171" s="36"/>
      <c r="PF171" s="36"/>
      <c r="PG171" s="36"/>
      <c r="PH171" s="36"/>
      <c r="PI171" s="36"/>
      <c r="PJ171" s="36"/>
      <c r="PK171" s="36"/>
      <c r="PL171" s="36"/>
      <c r="PM171" s="36"/>
      <c r="PN171" s="36"/>
      <c r="PO171" s="36"/>
      <c r="PP171" s="36"/>
      <c r="PQ171" s="36"/>
      <c r="PR171" s="36"/>
      <c r="PS171" s="36"/>
      <c r="PT171" s="36"/>
      <c r="PU171" s="36"/>
      <c r="PV171" s="36"/>
      <c r="PW171" s="36"/>
      <c r="PX171" s="36"/>
      <c r="PY171" s="36"/>
      <c r="PZ171" s="36"/>
      <c r="QA171" s="36"/>
      <c r="QB171" s="36"/>
      <c r="QC171" s="36"/>
      <c r="QD171" s="36"/>
      <c r="QE171" s="36"/>
      <c r="QF171" s="36"/>
      <c r="QG171" s="36"/>
      <c r="QH171" s="36"/>
      <c r="QI171" s="36"/>
      <c r="QJ171" s="36"/>
      <c r="QK171" s="36"/>
      <c r="QL171" s="36"/>
      <c r="QM171" s="36"/>
      <c r="QN171" s="36"/>
      <c r="QO171" s="36"/>
      <c r="QP171" s="36"/>
      <c r="QQ171" s="36"/>
      <c r="QR171" s="36"/>
      <c r="QS171" s="36"/>
      <c r="QT171" s="36"/>
      <c r="QU171" s="36"/>
      <c r="QV171" s="36"/>
      <c r="QW171" s="36"/>
      <c r="QX171" s="36"/>
      <c r="QY171" s="36"/>
      <c r="QZ171" s="36"/>
      <c r="RA171" s="36"/>
      <c r="RB171" s="36"/>
      <c r="RC171" s="36"/>
      <c r="RD171" s="36"/>
      <c r="RE171" s="36"/>
      <c r="RF171" s="36"/>
      <c r="RG171" s="36"/>
      <c r="RH171" s="36"/>
      <c r="RI171" s="36"/>
      <c r="RJ171" s="36"/>
      <c r="RK171" s="36"/>
      <c r="RL171" s="36"/>
    </row>
    <row r="172" spans="1:480" s="37" customFormat="1" ht="90" customHeight="1" x14ac:dyDescent="0.25">
      <c r="A172" s="44" t="s">
        <v>109</v>
      </c>
      <c r="B172" s="44" t="s">
        <v>123</v>
      </c>
      <c r="C172" s="44" t="s">
        <v>21</v>
      </c>
      <c r="D172" s="97" t="s">
        <v>187</v>
      </c>
      <c r="E172" s="43" t="s">
        <v>34</v>
      </c>
      <c r="F172" s="44" t="s">
        <v>35</v>
      </c>
      <c r="G172" s="49">
        <v>0</v>
      </c>
      <c r="H172" s="72" t="s">
        <v>15</v>
      </c>
      <c r="I172" s="45">
        <v>0</v>
      </c>
      <c r="J172" s="45">
        <v>1</v>
      </c>
      <c r="K172" s="42">
        <v>0</v>
      </c>
      <c r="L172" s="42">
        <v>0</v>
      </c>
      <c r="M172" s="107">
        <v>7370.21</v>
      </c>
      <c r="N172" s="83"/>
      <c r="O172" s="83"/>
      <c r="P172" s="83"/>
      <c r="Q172" s="163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  <c r="AG172" s="36"/>
      <c r="AH172" s="36"/>
      <c r="AI172" s="36"/>
      <c r="AJ172" s="36"/>
      <c r="AK172" s="36"/>
      <c r="AL172" s="36"/>
      <c r="AM172" s="36"/>
      <c r="AN172" s="36"/>
      <c r="AO172" s="36"/>
      <c r="AP172" s="36"/>
      <c r="AQ172" s="36"/>
      <c r="AR172" s="36"/>
      <c r="AS172" s="36"/>
      <c r="AT172" s="36"/>
      <c r="AU172" s="36"/>
      <c r="AV172" s="36"/>
      <c r="AW172" s="36"/>
      <c r="AX172" s="36"/>
      <c r="AY172" s="36"/>
      <c r="AZ172" s="36"/>
      <c r="BA172" s="36"/>
      <c r="BB172" s="36"/>
      <c r="BC172" s="36"/>
      <c r="BD172" s="36"/>
      <c r="BE172" s="36"/>
      <c r="BF172" s="36"/>
      <c r="BG172" s="36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  <c r="BR172" s="36"/>
      <c r="BS172" s="36"/>
      <c r="BT172" s="36"/>
      <c r="BU172" s="36"/>
      <c r="BV172" s="36"/>
      <c r="BW172" s="36"/>
      <c r="BX172" s="36"/>
      <c r="BY172" s="36"/>
      <c r="BZ172" s="36"/>
      <c r="CA172" s="36"/>
      <c r="CB172" s="36"/>
      <c r="CC172" s="36"/>
      <c r="CD172" s="36"/>
      <c r="CE172" s="36"/>
      <c r="CF172" s="36"/>
      <c r="CG172" s="36"/>
      <c r="CH172" s="36"/>
      <c r="CI172" s="36"/>
      <c r="CJ172" s="36"/>
      <c r="CK172" s="36"/>
      <c r="CL172" s="36"/>
      <c r="CM172" s="36"/>
      <c r="CN172" s="36"/>
      <c r="CO172" s="36"/>
      <c r="CP172" s="36"/>
      <c r="CQ172" s="36"/>
      <c r="CR172" s="36"/>
      <c r="CS172" s="36"/>
      <c r="CT172" s="36"/>
      <c r="CU172" s="36"/>
      <c r="CV172" s="36"/>
      <c r="CW172" s="36"/>
      <c r="CX172" s="36"/>
      <c r="CY172" s="36"/>
      <c r="CZ172" s="36"/>
      <c r="DA172" s="36"/>
      <c r="DB172" s="36"/>
      <c r="DC172" s="36"/>
      <c r="DD172" s="36"/>
      <c r="DE172" s="36"/>
      <c r="DF172" s="36"/>
      <c r="DG172" s="36"/>
      <c r="DH172" s="36"/>
      <c r="DI172" s="36"/>
      <c r="DJ172" s="36"/>
      <c r="DK172" s="36"/>
      <c r="DL172" s="36"/>
      <c r="DM172" s="36"/>
      <c r="DN172" s="36"/>
      <c r="DO172" s="36"/>
      <c r="DP172" s="36"/>
      <c r="DQ172" s="36"/>
      <c r="DR172" s="36"/>
      <c r="DS172" s="36"/>
      <c r="DT172" s="36"/>
      <c r="DU172" s="36"/>
      <c r="DV172" s="36"/>
      <c r="DW172" s="36"/>
      <c r="DX172" s="36"/>
      <c r="DY172" s="36"/>
      <c r="DZ172" s="36"/>
      <c r="EA172" s="36"/>
      <c r="EB172" s="36"/>
      <c r="EC172" s="36"/>
      <c r="ED172" s="36"/>
      <c r="EE172" s="36"/>
      <c r="EF172" s="36"/>
      <c r="EG172" s="36"/>
      <c r="EH172" s="36"/>
      <c r="EI172" s="36"/>
      <c r="EJ172" s="36"/>
      <c r="EK172" s="36"/>
      <c r="EL172" s="36"/>
      <c r="EM172" s="36"/>
      <c r="EN172" s="36"/>
      <c r="EO172" s="36"/>
      <c r="EP172" s="36"/>
      <c r="EQ172" s="36"/>
      <c r="ER172" s="36"/>
      <c r="ES172" s="36"/>
      <c r="ET172" s="36"/>
      <c r="EU172" s="36"/>
      <c r="EV172" s="36"/>
      <c r="EW172" s="36"/>
      <c r="EX172" s="36"/>
      <c r="EY172" s="36"/>
      <c r="EZ172" s="36"/>
      <c r="FA172" s="36"/>
      <c r="FB172" s="36"/>
      <c r="FC172" s="36"/>
      <c r="FD172" s="36"/>
      <c r="FE172" s="36"/>
      <c r="FF172" s="36"/>
      <c r="FG172" s="36"/>
      <c r="FH172" s="36"/>
      <c r="FI172" s="36"/>
      <c r="FJ172" s="36"/>
      <c r="FK172" s="36"/>
      <c r="FL172" s="36"/>
      <c r="FM172" s="36"/>
      <c r="FN172" s="36"/>
      <c r="FO172" s="36"/>
      <c r="FP172" s="36"/>
      <c r="FQ172" s="36"/>
      <c r="FR172" s="36"/>
      <c r="FS172" s="36"/>
      <c r="FT172" s="36"/>
      <c r="FU172" s="36"/>
      <c r="FV172" s="36"/>
      <c r="FW172" s="36"/>
      <c r="FX172" s="36"/>
      <c r="FY172" s="36"/>
      <c r="FZ172" s="36"/>
      <c r="GA172" s="36"/>
      <c r="GB172" s="36"/>
      <c r="GC172" s="36"/>
      <c r="GD172" s="36"/>
      <c r="GE172" s="36"/>
      <c r="GF172" s="36"/>
      <c r="GG172" s="36"/>
      <c r="GH172" s="36"/>
      <c r="GI172" s="36"/>
      <c r="GJ172" s="36"/>
      <c r="GK172" s="36"/>
      <c r="GL172" s="36"/>
      <c r="GM172" s="36"/>
      <c r="GN172" s="36"/>
      <c r="GO172" s="36"/>
      <c r="GP172" s="36"/>
      <c r="GQ172" s="36"/>
      <c r="GR172" s="36"/>
      <c r="GS172" s="36"/>
      <c r="GT172" s="36"/>
      <c r="GU172" s="36"/>
      <c r="GV172" s="36"/>
      <c r="GW172" s="36"/>
      <c r="GX172" s="36"/>
      <c r="GY172" s="36"/>
      <c r="GZ172" s="36"/>
      <c r="HA172" s="36"/>
      <c r="HB172" s="36"/>
      <c r="HC172" s="36"/>
      <c r="HD172" s="36"/>
      <c r="HE172" s="36"/>
      <c r="HF172" s="36"/>
      <c r="HG172" s="36"/>
      <c r="HH172" s="36"/>
      <c r="HI172" s="36"/>
      <c r="HJ172" s="36"/>
      <c r="HK172" s="36"/>
      <c r="HL172" s="36"/>
      <c r="HM172" s="36"/>
      <c r="HN172" s="36"/>
      <c r="HO172" s="36"/>
      <c r="HP172" s="36"/>
      <c r="HQ172" s="36"/>
      <c r="HR172" s="36"/>
      <c r="HS172" s="36"/>
      <c r="HT172" s="36"/>
      <c r="HU172" s="36"/>
      <c r="HV172" s="36"/>
      <c r="HW172" s="36"/>
      <c r="HX172" s="36"/>
      <c r="HY172" s="36"/>
      <c r="HZ172" s="36"/>
      <c r="IA172" s="36"/>
      <c r="IB172" s="36"/>
      <c r="IC172" s="36"/>
      <c r="ID172" s="36"/>
      <c r="IE172" s="36"/>
      <c r="IF172" s="36"/>
      <c r="IG172" s="36"/>
      <c r="IH172" s="36"/>
      <c r="II172" s="36"/>
      <c r="IJ172" s="36"/>
      <c r="IK172" s="36"/>
      <c r="IL172" s="36"/>
      <c r="IM172" s="36"/>
      <c r="IN172" s="36"/>
      <c r="IO172" s="36"/>
      <c r="IP172" s="36"/>
      <c r="IQ172" s="36"/>
      <c r="IR172" s="36"/>
      <c r="IS172" s="36"/>
      <c r="IT172" s="36"/>
      <c r="IU172" s="36"/>
      <c r="IV172" s="36"/>
      <c r="IW172" s="36"/>
      <c r="IX172" s="36"/>
      <c r="IY172" s="36"/>
      <c r="IZ172" s="36"/>
      <c r="JA172" s="36"/>
      <c r="JB172" s="36"/>
      <c r="JC172" s="36"/>
      <c r="JD172" s="36"/>
      <c r="JE172" s="36"/>
      <c r="JF172" s="36"/>
      <c r="JG172" s="36"/>
      <c r="JH172" s="36"/>
      <c r="JI172" s="36"/>
      <c r="JJ172" s="36"/>
      <c r="JK172" s="36"/>
      <c r="JL172" s="36"/>
      <c r="JM172" s="36"/>
      <c r="JN172" s="36"/>
      <c r="JO172" s="36"/>
      <c r="JP172" s="36"/>
      <c r="JQ172" s="36"/>
      <c r="JR172" s="36"/>
      <c r="JS172" s="36"/>
      <c r="JT172" s="36"/>
      <c r="JU172" s="36"/>
      <c r="JV172" s="36"/>
      <c r="JW172" s="36"/>
      <c r="JX172" s="36"/>
      <c r="JY172" s="36"/>
      <c r="JZ172" s="36"/>
      <c r="KA172" s="36"/>
      <c r="KB172" s="36"/>
      <c r="KC172" s="36"/>
      <c r="KD172" s="36"/>
      <c r="KE172" s="36"/>
      <c r="KF172" s="36"/>
      <c r="KG172" s="36"/>
      <c r="KH172" s="36"/>
      <c r="KI172" s="36"/>
      <c r="KJ172" s="36"/>
      <c r="KK172" s="36"/>
      <c r="KL172" s="36"/>
      <c r="KM172" s="36"/>
      <c r="KN172" s="36"/>
      <c r="KO172" s="36"/>
      <c r="KP172" s="36"/>
      <c r="KQ172" s="36"/>
      <c r="KR172" s="36"/>
      <c r="KS172" s="36"/>
      <c r="KT172" s="36"/>
      <c r="KU172" s="36"/>
      <c r="KV172" s="36"/>
      <c r="KW172" s="36"/>
      <c r="KX172" s="36"/>
      <c r="KY172" s="36"/>
      <c r="KZ172" s="36"/>
      <c r="LA172" s="36"/>
      <c r="LB172" s="36"/>
      <c r="LC172" s="36"/>
      <c r="LD172" s="36"/>
      <c r="LE172" s="36"/>
      <c r="LF172" s="36"/>
      <c r="LG172" s="36"/>
      <c r="LH172" s="36"/>
      <c r="LI172" s="36"/>
      <c r="LJ172" s="36"/>
      <c r="LK172" s="36"/>
      <c r="LL172" s="36"/>
      <c r="LM172" s="36"/>
      <c r="LN172" s="36"/>
      <c r="LO172" s="36"/>
      <c r="LP172" s="36"/>
      <c r="LQ172" s="36"/>
      <c r="LR172" s="36"/>
      <c r="LS172" s="36"/>
      <c r="LT172" s="36"/>
      <c r="LU172" s="36"/>
      <c r="LV172" s="36"/>
      <c r="LW172" s="36"/>
      <c r="LX172" s="36"/>
      <c r="LY172" s="36"/>
      <c r="LZ172" s="36"/>
      <c r="MA172" s="36"/>
      <c r="MB172" s="36"/>
      <c r="MC172" s="36"/>
      <c r="MD172" s="36"/>
      <c r="ME172" s="36"/>
      <c r="MF172" s="36"/>
      <c r="MG172" s="36"/>
      <c r="MH172" s="36"/>
      <c r="MI172" s="36"/>
      <c r="MJ172" s="36"/>
      <c r="MK172" s="36"/>
      <c r="ML172" s="36"/>
      <c r="MM172" s="36"/>
      <c r="MN172" s="36"/>
      <c r="MO172" s="36"/>
      <c r="MP172" s="36"/>
      <c r="MQ172" s="36"/>
      <c r="MR172" s="36"/>
      <c r="MS172" s="36"/>
      <c r="MT172" s="36"/>
      <c r="MU172" s="36"/>
      <c r="MV172" s="36"/>
      <c r="MW172" s="36"/>
      <c r="MX172" s="36"/>
      <c r="MY172" s="36"/>
      <c r="MZ172" s="36"/>
      <c r="NA172" s="36"/>
      <c r="NB172" s="36"/>
      <c r="NC172" s="36"/>
      <c r="ND172" s="36"/>
      <c r="NE172" s="36"/>
      <c r="NF172" s="36"/>
      <c r="NG172" s="36"/>
      <c r="NH172" s="36"/>
      <c r="NI172" s="36"/>
      <c r="NJ172" s="36"/>
      <c r="NK172" s="36"/>
      <c r="NL172" s="36"/>
      <c r="NM172" s="36"/>
      <c r="NN172" s="36"/>
      <c r="NO172" s="36"/>
      <c r="NP172" s="36"/>
      <c r="NQ172" s="36"/>
      <c r="NR172" s="36"/>
      <c r="NS172" s="36"/>
      <c r="NT172" s="36"/>
      <c r="NU172" s="36"/>
      <c r="NV172" s="36"/>
      <c r="NW172" s="36"/>
      <c r="NX172" s="36"/>
      <c r="NY172" s="36"/>
      <c r="NZ172" s="36"/>
      <c r="OA172" s="36"/>
      <c r="OB172" s="36"/>
      <c r="OC172" s="36"/>
      <c r="OD172" s="36"/>
      <c r="OE172" s="36"/>
      <c r="OF172" s="36"/>
      <c r="OG172" s="36"/>
      <c r="OH172" s="36"/>
      <c r="OI172" s="36"/>
      <c r="OJ172" s="36"/>
      <c r="OK172" s="36"/>
      <c r="OL172" s="36"/>
      <c r="OM172" s="36"/>
      <c r="ON172" s="36"/>
      <c r="OO172" s="36"/>
      <c r="OP172" s="36"/>
      <c r="OQ172" s="36"/>
      <c r="OR172" s="36"/>
      <c r="OS172" s="36"/>
      <c r="OT172" s="36"/>
      <c r="OU172" s="36"/>
      <c r="OV172" s="36"/>
      <c r="OW172" s="36"/>
      <c r="OX172" s="36"/>
      <c r="OY172" s="36"/>
      <c r="OZ172" s="36"/>
      <c r="PA172" s="36"/>
      <c r="PB172" s="36"/>
      <c r="PC172" s="36"/>
      <c r="PD172" s="36"/>
      <c r="PE172" s="36"/>
      <c r="PF172" s="36"/>
      <c r="PG172" s="36"/>
      <c r="PH172" s="36"/>
      <c r="PI172" s="36"/>
      <c r="PJ172" s="36"/>
      <c r="PK172" s="36"/>
      <c r="PL172" s="36"/>
      <c r="PM172" s="36"/>
      <c r="PN172" s="36"/>
      <c r="PO172" s="36"/>
      <c r="PP172" s="36"/>
      <c r="PQ172" s="36"/>
      <c r="PR172" s="36"/>
      <c r="PS172" s="36"/>
      <c r="PT172" s="36"/>
      <c r="PU172" s="36"/>
      <c r="PV172" s="36"/>
      <c r="PW172" s="36"/>
      <c r="PX172" s="36"/>
      <c r="PY172" s="36"/>
      <c r="PZ172" s="36"/>
      <c r="QA172" s="36"/>
      <c r="QB172" s="36"/>
      <c r="QC172" s="36"/>
      <c r="QD172" s="36"/>
      <c r="QE172" s="36"/>
      <c r="QF172" s="36"/>
      <c r="QG172" s="36"/>
      <c r="QH172" s="36"/>
      <c r="QI172" s="36"/>
      <c r="QJ172" s="36"/>
      <c r="QK172" s="36"/>
      <c r="QL172" s="36"/>
      <c r="QM172" s="36"/>
      <c r="QN172" s="36"/>
      <c r="QO172" s="36"/>
      <c r="QP172" s="36"/>
      <c r="QQ172" s="36"/>
      <c r="QR172" s="36"/>
      <c r="QS172" s="36"/>
      <c r="QT172" s="36"/>
      <c r="QU172" s="36"/>
      <c r="QV172" s="36"/>
      <c r="QW172" s="36"/>
      <c r="QX172" s="36"/>
      <c r="QY172" s="36"/>
      <c r="QZ172" s="36"/>
      <c r="RA172" s="36"/>
      <c r="RB172" s="36"/>
      <c r="RC172" s="36"/>
      <c r="RD172" s="36"/>
      <c r="RE172" s="36"/>
      <c r="RF172" s="36"/>
      <c r="RG172" s="36"/>
      <c r="RH172" s="36"/>
      <c r="RI172" s="36"/>
      <c r="RJ172" s="36"/>
      <c r="RK172" s="36"/>
      <c r="RL172" s="36"/>
    </row>
    <row r="173" spans="1:480" s="37" customFormat="1" ht="75" customHeight="1" x14ac:dyDescent="0.25">
      <c r="A173" s="44" t="s">
        <v>109</v>
      </c>
      <c r="B173" s="44" t="s">
        <v>123</v>
      </c>
      <c r="C173" s="44" t="s">
        <v>21</v>
      </c>
      <c r="D173" s="97" t="s">
        <v>188</v>
      </c>
      <c r="E173" s="43" t="s">
        <v>34</v>
      </c>
      <c r="F173" s="44" t="s">
        <v>35</v>
      </c>
      <c r="G173" s="49">
        <v>0</v>
      </c>
      <c r="H173" s="72" t="s">
        <v>15</v>
      </c>
      <c r="I173" s="45">
        <v>0</v>
      </c>
      <c r="J173" s="45">
        <v>1</v>
      </c>
      <c r="K173" s="42">
        <v>0</v>
      </c>
      <c r="L173" s="42">
        <v>0</v>
      </c>
      <c r="M173" s="107">
        <v>6500</v>
      </c>
      <c r="N173" s="83"/>
      <c r="O173" s="83"/>
      <c r="P173" s="83"/>
      <c r="Q173" s="163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  <c r="AJ173" s="36"/>
      <c r="AK173" s="36"/>
      <c r="AL173" s="36"/>
      <c r="AM173" s="36"/>
      <c r="AN173" s="36"/>
      <c r="AO173" s="36"/>
      <c r="AP173" s="36"/>
      <c r="AQ173" s="36"/>
      <c r="AR173" s="36"/>
      <c r="AS173" s="36"/>
      <c r="AT173" s="36"/>
      <c r="AU173" s="36"/>
      <c r="AV173" s="36"/>
      <c r="AW173" s="36"/>
      <c r="AX173" s="36"/>
      <c r="AY173" s="36"/>
      <c r="AZ173" s="36"/>
      <c r="BA173" s="36"/>
      <c r="BB173" s="36"/>
      <c r="BC173" s="36"/>
      <c r="BD173" s="36"/>
      <c r="BE173" s="36"/>
      <c r="BF173" s="36"/>
      <c r="BG173" s="36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  <c r="CD173" s="36"/>
      <c r="CE173" s="36"/>
      <c r="CF173" s="36"/>
      <c r="CG173" s="36"/>
      <c r="CH173" s="36"/>
      <c r="CI173" s="36"/>
      <c r="CJ173" s="36"/>
      <c r="CK173" s="36"/>
      <c r="CL173" s="36"/>
      <c r="CM173" s="36"/>
      <c r="CN173" s="36"/>
      <c r="CO173" s="36"/>
      <c r="CP173" s="36"/>
      <c r="CQ173" s="36"/>
      <c r="CR173" s="36"/>
      <c r="CS173" s="36"/>
      <c r="CT173" s="36"/>
      <c r="CU173" s="36"/>
      <c r="CV173" s="36"/>
      <c r="CW173" s="36"/>
      <c r="CX173" s="36"/>
      <c r="CY173" s="36"/>
      <c r="CZ173" s="36"/>
      <c r="DA173" s="36"/>
      <c r="DB173" s="36"/>
      <c r="DC173" s="36"/>
      <c r="DD173" s="36"/>
      <c r="DE173" s="36"/>
      <c r="DF173" s="36"/>
      <c r="DG173" s="36"/>
      <c r="DH173" s="36"/>
      <c r="DI173" s="36"/>
      <c r="DJ173" s="36"/>
      <c r="DK173" s="36"/>
      <c r="DL173" s="36"/>
      <c r="DM173" s="36"/>
      <c r="DN173" s="36"/>
      <c r="DO173" s="36"/>
      <c r="DP173" s="36"/>
      <c r="DQ173" s="36"/>
      <c r="DR173" s="36"/>
      <c r="DS173" s="36"/>
      <c r="DT173" s="36"/>
      <c r="DU173" s="36"/>
      <c r="DV173" s="36"/>
      <c r="DW173" s="36"/>
      <c r="DX173" s="36"/>
      <c r="DY173" s="36"/>
      <c r="DZ173" s="36"/>
      <c r="EA173" s="36"/>
      <c r="EB173" s="36"/>
      <c r="EC173" s="36"/>
      <c r="ED173" s="36"/>
      <c r="EE173" s="36"/>
      <c r="EF173" s="36"/>
      <c r="EG173" s="36"/>
      <c r="EH173" s="36"/>
      <c r="EI173" s="36"/>
      <c r="EJ173" s="36"/>
      <c r="EK173" s="36"/>
      <c r="EL173" s="36"/>
      <c r="EM173" s="36"/>
      <c r="EN173" s="36"/>
      <c r="EO173" s="36"/>
      <c r="EP173" s="36"/>
      <c r="EQ173" s="36"/>
      <c r="ER173" s="36"/>
      <c r="ES173" s="36"/>
      <c r="ET173" s="36"/>
      <c r="EU173" s="36"/>
      <c r="EV173" s="36"/>
      <c r="EW173" s="36"/>
      <c r="EX173" s="36"/>
      <c r="EY173" s="36"/>
      <c r="EZ173" s="36"/>
      <c r="FA173" s="36"/>
      <c r="FB173" s="36"/>
      <c r="FC173" s="36"/>
      <c r="FD173" s="36"/>
      <c r="FE173" s="36"/>
      <c r="FF173" s="36"/>
      <c r="FG173" s="36"/>
      <c r="FH173" s="36"/>
      <c r="FI173" s="36"/>
      <c r="FJ173" s="36"/>
      <c r="FK173" s="36"/>
      <c r="FL173" s="36"/>
      <c r="FM173" s="36"/>
      <c r="FN173" s="36"/>
      <c r="FO173" s="36"/>
      <c r="FP173" s="36"/>
      <c r="FQ173" s="36"/>
      <c r="FR173" s="36"/>
      <c r="FS173" s="36"/>
      <c r="FT173" s="36"/>
      <c r="FU173" s="36"/>
      <c r="FV173" s="36"/>
      <c r="FW173" s="36"/>
      <c r="FX173" s="36"/>
      <c r="FY173" s="36"/>
      <c r="FZ173" s="36"/>
      <c r="GA173" s="36"/>
      <c r="GB173" s="36"/>
      <c r="GC173" s="36"/>
      <c r="GD173" s="36"/>
      <c r="GE173" s="36"/>
      <c r="GF173" s="36"/>
      <c r="GG173" s="36"/>
      <c r="GH173" s="36"/>
      <c r="GI173" s="36"/>
      <c r="GJ173" s="36"/>
      <c r="GK173" s="36"/>
      <c r="GL173" s="36"/>
      <c r="GM173" s="36"/>
      <c r="GN173" s="36"/>
      <c r="GO173" s="36"/>
      <c r="GP173" s="36"/>
      <c r="GQ173" s="36"/>
      <c r="GR173" s="36"/>
      <c r="GS173" s="36"/>
      <c r="GT173" s="36"/>
      <c r="GU173" s="36"/>
      <c r="GV173" s="36"/>
      <c r="GW173" s="36"/>
      <c r="GX173" s="36"/>
      <c r="GY173" s="36"/>
      <c r="GZ173" s="36"/>
      <c r="HA173" s="36"/>
      <c r="HB173" s="36"/>
      <c r="HC173" s="36"/>
      <c r="HD173" s="36"/>
      <c r="HE173" s="36"/>
      <c r="HF173" s="36"/>
      <c r="HG173" s="36"/>
      <c r="HH173" s="36"/>
      <c r="HI173" s="36"/>
      <c r="HJ173" s="36"/>
      <c r="HK173" s="36"/>
      <c r="HL173" s="36"/>
      <c r="HM173" s="36"/>
      <c r="HN173" s="36"/>
      <c r="HO173" s="36"/>
      <c r="HP173" s="36"/>
      <c r="HQ173" s="36"/>
      <c r="HR173" s="36"/>
      <c r="HS173" s="36"/>
      <c r="HT173" s="36"/>
      <c r="HU173" s="36"/>
      <c r="HV173" s="36"/>
      <c r="HW173" s="36"/>
      <c r="HX173" s="36"/>
      <c r="HY173" s="36"/>
      <c r="HZ173" s="36"/>
      <c r="IA173" s="36"/>
      <c r="IB173" s="36"/>
      <c r="IC173" s="36"/>
      <c r="ID173" s="36"/>
      <c r="IE173" s="36"/>
      <c r="IF173" s="36"/>
      <c r="IG173" s="36"/>
      <c r="IH173" s="36"/>
      <c r="II173" s="36"/>
      <c r="IJ173" s="36"/>
      <c r="IK173" s="36"/>
      <c r="IL173" s="36"/>
      <c r="IM173" s="36"/>
      <c r="IN173" s="36"/>
      <c r="IO173" s="36"/>
      <c r="IP173" s="36"/>
      <c r="IQ173" s="36"/>
      <c r="IR173" s="36"/>
      <c r="IS173" s="36"/>
      <c r="IT173" s="36"/>
      <c r="IU173" s="36"/>
      <c r="IV173" s="36"/>
      <c r="IW173" s="36"/>
      <c r="IX173" s="36"/>
      <c r="IY173" s="36"/>
      <c r="IZ173" s="36"/>
      <c r="JA173" s="36"/>
      <c r="JB173" s="36"/>
      <c r="JC173" s="36"/>
      <c r="JD173" s="36"/>
      <c r="JE173" s="36"/>
      <c r="JF173" s="36"/>
      <c r="JG173" s="36"/>
      <c r="JH173" s="36"/>
      <c r="JI173" s="36"/>
      <c r="JJ173" s="36"/>
      <c r="JK173" s="36"/>
      <c r="JL173" s="36"/>
      <c r="JM173" s="36"/>
      <c r="JN173" s="36"/>
      <c r="JO173" s="36"/>
      <c r="JP173" s="36"/>
      <c r="JQ173" s="36"/>
      <c r="JR173" s="36"/>
      <c r="JS173" s="36"/>
      <c r="JT173" s="36"/>
      <c r="JU173" s="36"/>
      <c r="JV173" s="36"/>
      <c r="JW173" s="36"/>
      <c r="JX173" s="36"/>
      <c r="JY173" s="36"/>
      <c r="JZ173" s="36"/>
      <c r="KA173" s="36"/>
      <c r="KB173" s="36"/>
      <c r="KC173" s="36"/>
      <c r="KD173" s="36"/>
      <c r="KE173" s="36"/>
      <c r="KF173" s="36"/>
      <c r="KG173" s="36"/>
      <c r="KH173" s="36"/>
      <c r="KI173" s="36"/>
      <c r="KJ173" s="36"/>
      <c r="KK173" s="36"/>
      <c r="KL173" s="36"/>
      <c r="KM173" s="36"/>
      <c r="KN173" s="36"/>
      <c r="KO173" s="36"/>
      <c r="KP173" s="36"/>
      <c r="KQ173" s="36"/>
      <c r="KR173" s="36"/>
      <c r="KS173" s="36"/>
      <c r="KT173" s="36"/>
      <c r="KU173" s="36"/>
      <c r="KV173" s="36"/>
      <c r="KW173" s="36"/>
      <c r="KX173" s="36"/>
      <c r="KY173" s="36"/>
      <c r="KZ173" s="36"/>
      <c r="LA173" s="36"/>
      <c r="LB173" s="36"/>
      <c r="LC173" s="36"/>
      <c r="LD173" s="36"/>
      <c r="LE173" s="36"/>
      <c r="LF173" s="36"/>
      <c r="LG173" s="36"/>
      <c r="LH173" s="36"/>
      <c r="LI173" s="36"/>
      <c r="LJ173" s="36"/>
      <c r="LK173" s="36"/>
      <c r="LL173" s="36"/>
      <c r="LM173" s="36"/>
      <c r="LN173" s="36"/>
      <c r="LO173" s="36"/>
      <c r="LP173" s="36"/>
      <c r="LQ173" s="36"/>
      <c r="LR173" s="36"/>
      <c r="LS173" s="36"/>
      <c r="LT173" s="36"/>
      <c r="LU173" s="36"/>
      <c r="LV173" s="36"/>
      <c r="LW173" s="36"/>
      <c r="LX173" s="36"/>
      <c r="LY173" s="36"/>
      <c r="LZ173" s="36"/>
      <c r="MA173" s="36"/>
      <c r="MB173" s="36"/>
      <c r="MC173" s="36"/>
      <c r="MD173" s="36"/>
      <c r="ME173" s="36"/>
      <c r="MF173" s="36"/>
      <c r="MG173" s="36"/>
      <c r="MH173" s="36"/>
      <c r="MI173" s="36"/>
      <c r="MJ173" s="36"/>
      <c r="MK173" s="36"/>
      <c r="ML173" s="36"/>
      <c r="MM173" s="36"/>
      <c r="MN173" s="36"/>
      <c r="MO173" s="36"/>
      <c r="MP173" s="36"/>
      <c r="MQ173" s="36"/>
      <c r="MR173" s="36"/>
      <c r="MS173" s="36"/>
      <c r="MT173" s="36"/>
      <c r="MU173" s="36"/>
      <c r="MV173" s="36"/>
      <c r="MW173" s="36"/>
      <c r="MX173" s="36"/>
      <c r="MY173" s="36"/>
      <c r="MZ173" s="36"/>
      <c r="NA173" s="36"/>
      <c r="NB173" s="36"/>
      <c r="NC173" s="36"/>
      <c r="ND173" s="36"/>
      <c r="NE173" s="36"/>
      <c r="NF173" s="36"/>
      <c r="NG173" s="36"/>
      <c r="NH173" s="36"/>
      <c r="NI173" s="36"/>
      <c r="NJ173" s="36"/>
      <c r="NK173" s="36"/>
      <c r="NL173" s="36"/>
      <c r="NM173" s="36"/>
      <c r="NN173" s="36"/>
      <c r="NO173" s="36"/>
      <c r="NP173" s="36"/>
      <c r="NQ173" s="36"/>
      <c r="NR173" s="36"/>
      <c r="NS173" s="36"/>
      <c r="NT173" s="36"/>
      <c r="NU173" s="36"/>
      <c r="NV173" s="36"/>
      <c r="NW173" s="36"/>
      <c r="NX173" s="36"/>
      <c r="NY173" s="36"/>
      <c r="NZ173" s="36"/>
      <c r="OA173" s="36"/>
      <c r="OB173" s="36"/>
      <c r="OC173" s="36"/>
      <c r="OD173" s="36"/>
      <c r="OE173" s="36"/>
      <c r="OF173" s="36"/>
      <c r="OG173" s="36"/>
      <c r="OH173" s="36"/>
      <c r="OI173" s="36"/>
      <c r="OJ173" s="36"/>
      <c r="OK173" s="36"/>
      <c r="OL173" s="36"/>
      <c r="OM173" s="36"/>
      <c r="ON173" s="36"/>
      <c r="OO173" s="36"/>
      <c r="OP173" s="36"/>
      <c r="OQ173" s="36"/>
      <c r="OR173" s="36"/>
      <c r="OS173" s="36"/>
      <c r="OT173" s="36"/>
      <c r="OU173" s="36"/>
      <c r="OV173" s="36"/>
      <c r="OW173" s="36"/>
      <c r="OX173" s="36"/>
      <c r="OY173" s="36"/>
      <c r="OZ173" s="36"/>
      <c r="PA173" s="36"/>
      <c r="PB173" s="36"/>
      <c r="PC173" s="36"/>
      <c r="PD173" s="36"/>
      <c r="PE173" s="36"/>
      <c r="PF173" s="36"/>
      <c r="PG173" s="36"/>
      <c r="PH173" s="36"/>
      <c r="PI173" s="36"/>
      <c r="PJ173" s="36"/>
      <c r="PK173" s="36"/>
      <c r="PL173" s="36"/>
      <c r="PM173" s="36"/>
      <c r="PN173" s="36"/>
      <c r="PO173" s="36"/>
      <c r="PP173" s="36"/>
      <c r="PQ173" s="36"/>
      <c r="PR173" s="36"/>
      <c r="PS173" s="36"/>
      <c r="PT173" s="36"/>
      <c r="PU173" s="36"/>
      <c r="PV173" s="36"/>
      <c r="PW173" s="36"/>
      <c r="PX173" s="36"/>
      <c r="PY173" s="36"/>
      <c r="PZ173" s="36"/>
      <c r="QA173" s="36"/>
      <c r="QB173" s="36"/>
      <c r="QC173" s="36"/>
      <c r="QD173" s="36"/>
      <c r="QE173" s="36"/>
      <c r="QF173" s="36"/>
      <c r="QG173" s="36"/>
      <c r="QH173" s="36"/>
      <c r="QI173" s="36"/>
      <c r="QJ173" s="36"/>
      <c r="QK173" s="36"/>
      <c r="QL173" s="36"/>
      <c r="QM173" s="36"/>
      <c r="QN173" s="36"/>
      <c r="QO173" s="36"/>
      <c r="QP173" s="36"/>
      <c r="QQ173" s="36"/>
      <c r="QR173" s="36"/>
      <c r="QS173" s="36"/>
      <c r="QT173" s="36"/>
      <c r="QU173" s="36"/>
      <c r="QV173" s="36"/>
      <c r="QW173" s="36"/>
      <c r="QX173" s="36"/>
      <c r="QY173" s="36"/>
      <c r="QZ173" s="36"/>
      <c r="RA173" s="36"/>
      <c r="RB173" s="36"/>
      <c r="RC173" s="36"/>
      <c r="RD173" s="36"/>
      <c r="RE173" s="36"/>
      <c r="RF173" s="36"/>
      <c r="RG173" s="36"/>
      <c r="RH173" s="36"/>
      <c r="RI173" s="36"/>
      <c r="RJ173" s="36"/>
      <c r="RK173" s="36"/>
      <c r="RL173" s="36"/>
    </row>
    <row r="174" spans="1:480" s="37" customFormat="1" ht="83.25" customHeight="1" x14ac:dyDescent="0.25">
      <c r="A174" s="44" t="s">
        <v>109</v>
      </c>
      <c r="B174" s="44" t="s">
        <v>123</v>
      </c>
      <c r="C174" s="44" t="s">
        <v>21</v>
      </c>
      <c r="D174" s="97" t="s">
        <v>189</v>
      </c>
      <c r="E174" s="43" t="s">
        <v>34</v>
      </c>
      <c r="F174" s="44" t="s">
        <v>35</v>
      </c>
      <c r="G174" s="49">
        <v>0</v>
      </c>
      <c r="H174" s="72" t="s">
        <v>15</v>
      </c>
      <c r="I174" s="45">
        <v>0</v>
      </c>
      <c r="J174" s="45">
        <v>1</v>
      </c>
      <c r="K174" s="42">
        <v>0</v>
      </c>
      <c r="L174" s="42">
        <v>0</v>
      </c>
      <c r="M174" s="107">
        <v>6250</v>
      </c>
      <c r="N174" s="83"/>
      <c r="O174" s="83"/>
      <c r="P174" s="83"/>
      <c r="Q174" s="163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  <c r="AJ174" s="36"/>
      <c r="AK174" s="36"/>
      <c r="AL174" s="36"/>
      <c r="AM174" s="36"/>
      <c r="AN174" s="36"/>
      <c r="AO174" s="36"/>
      <c r="AP174" s="36"/>
      <c r="AQ174" s="36"/>
      <c r="AR174" s="36"/>
      <c r="AS174" s="36"/>
      <c r="AT174" s="36"/>
      <c r="AU174" s="36"/>
      <c r="AV174" s="36"/>
      <c r="AW174" s="36"/>
      <c r="AX174" s="36"/>
      <c r="AY174" s="36"/>
      <c r="AZ174" s="36"/>
      <c r="BA174" s="36"/>
      <c r="BB174" s="36"/>
      <c r="BC174" s="36"/>
      <c r="BD174" s="36"/>
      <c r="BE174" s="36"/>
      <c r="BF174" s="36"/>
      <c r="BG174" s="36"/>
      <c r="BH174" s="36"/>
      <c r="BI174" s="36"/>
      <c r="BJ174" s="36"/>
      <c r="BK174" s="36"/>
      <c r="BL174" s="36"/>
      <c r="BM174" s="36"/>
      <c r="BN174" s="36"/>
      <c r="BO174" s="36"/>
      <c r="BP174" s="36"/>
      <c r="BQ174" s="36"/>
      <c r="BR174" s="36"/>
      <c r="BS174" s="36"/>
      <c r="BT174" s="36"/>
      <c r="BU174" s="36"/>
      <c r="BV174" s="36"/>
      <c r="BW174" s="36"/>
      <c r="BX174" s="36"/>
      <c r="BY174" s="36"/>
      <c r="BZ174" s="36"/>
      <c r="CA174" s="36"/>
      <c r="CB174" s="36"/>
      <c r="CC174" s="36"/>
      <c r="CD174" s="36"/>
      <c r="CE174" s="36"/>
      <c r="CF174" s="36"/>
      <c r="CG174" s="36"/>
      <c r="CH174" s="36"/>
      <c r="CI174" s="36"/>
      <c r="CJ174" s="36"/>
      <c r="CK174" s="36"/>
      <c r="CL174" s="36"/>
      <c r="CM174" s="36"/>
      <c r="CN174" s="36"/>
      <c r="CO174" s="36"/>
      <c r="CP174" s="36"/>
      <c r="CQ174" s="36"/>
      <c r="CR174" s="36"/>
      <c r="CS174" s="36"/>
      <c r="CT174" s="36"/>
      <c r="CU174" s="36"/>
      <c r="CV174" s="36"/>
      <c r="CW174" s="36"/>
      <c r="CX174" s="36"/>
      <c r="CY174" s="36"/>
      <c r="CZ174" s="36"/>
      <c r="DA174" s="36"/>
      <c r="DB174" s="36"/>
      <c r="DC174" s="36"/>
      <c r="DD174" s="36"/>
      <c r="DE174" s="36"/>
      <c r="DF174" s="36"/>
      <c r="DG174" s="36"/>
      <c r="DH174" s="36"/>
      <c r="DI174" s="36"/>
      <c r="DJ174" s="36"/>
      <c r="DK174" s="36"/>
      <c r="DL174" s="36"/>
      <c r="DM174" s="36"/>
      <c r="DN174" s="36"/>
      <c r="DO174" s="36"/>
      <c r="DP174" s="36"/>
      <c r="DQ174" s="36"/>
      <c r="DR174" s="36"/>
      <c r="DS174" s="36"/>
      <c r="DT174" s="36"/>
      <c r="DU174" s="36"/>
      <c r="DV174" s="36"/>
      <c r="DW174" s="36"/>
      <c r="DX174" s="36"/>
      <c r="DY174" s="36"/>
      <c r="DZ174" s="36"/>
      <c r="EA174" s="36"/>
      <c r="EB174" s="36"/>
      <c r="EC174" s="36"/>
      <c r="ED174" s="36"/>
      <c r="EE174" s="36"/>
      <c r="EF174" s="36"/>
      <c r="EG174" s="36"/>
      <c r="EH174" s="36"/>
      <c r="EI174" s="36"/>
      <c r="EJ174" s="36"/>
      <c r="EK174" s="36"/>
      <c r="EL174" s="36"/>
      <c r="EM174" s="36"/>
      <c r="EN174" s="36"/>
      <c r="EO174" s="36"/>
      <c r="EP174" s="36"/>
      <c r="EQ174" s="36"/>
      <c r="ER174" s="36"/>
      <c r="ES174" s="36"/>
      <c r="ET174" s="36"/>
      <c r="EU174" s="36"/>
      <c r="EV174" s="36"/>
      <c r="EW174" s="36"/>
      <c r="EX174" s="36"/>
      <c r="EY174" s="36"/>
      <c r="EZ174" s="36"/>
      <c r="FA174" s="36"/>
      <c r="FB174" s="36"/>
      <c r="FC174" s="36"/>
      <c r="FD174" s="36"/>
      <c r="FE174" s="36"/>
      <c r="FF174" s="36"/>
      <c r="FG174" s="36"/>
      <c r="FH174" s="36"/>
      <c r="FI174" s="36"/>
      <c r="FJ174" s="36"/>
      <c r="FK174" s="36"/>
      <c r="FL174" s="36"/>
      <c r="FM174" s="36"/>
      <c r="FN174" s="36"/>
      <c r="FO174" s="36"/>
      <c r="FP174" s="36"/>
      <c r="FQ174" s="36"/>
      <c r="FR174" s="36"/>
      <c r="FS174" s="36"/>
      <c r="FT174" s="36"/>
      <c r="FU174" s="36"/>
      <c r="FV174" s="36"/>
      <c r="FW174" s="36"/>
      <c r="FX174" s="36"/>
      <c r="FY174" s="36"/>
      <c r="FZ174" s="36"/>
      <c r="GA174" s="36"/>
      <c r="GB174" s="36"/>
      <c r="GC174" s="36"/>
      <c r="GD174" s="36"/>
      <c r="GE174" s="36"/>
      <c r="GF174" s="36"/>
      <c r="GG174" s="36"/>
      <c r="GH174" s="36"/>
      <c r="GI174" s="36"/>
      <c r="GJ174" s="36"/>
      <c r="GK174" s="36"/>
      <c r="GL174" s="36"/>
      <c r="GM174" s="36"/>
      <c r="GN174" s="36"/>
      <c r="GO174" s="36"/>
      <c r="GP174" s="36"/>
      <c r="GQ174" s="36"/>
      <c r="GR174" s="36"/>
      <c r="GS174" s="36"/>
      <c r="GT174" s="36"/>
      <c r="GU174" s="36"/>
      <c r="GV174" s="36"/>
      <c r="GW174" s="36"/>
      <c r="GX174" s="36"/>
      <c r="GY174" s="36"/>
      <c r="GZ174" s="36"/>
      <c r="HA174" s="36"/>
      <c r="HB174" s="36"/>
      <c r="HC174" s="36"/>
      <c r="HD174" s="36"/>
      <c r="HE174" s="36"/>
      <c r="HF174" s="36"/>
      <c r="HG174" s="36"/>
      <c r="HH174" s="36"/>
      <c r="HI174" s="36"/>
      <c r="HJ174" s="36"/>
      <c r="HK174" s="36"/>
      <c r="HL174" s="36"/>
      <c r="HM174" s="36"/>
      <c r="HN174" s="36"/>
      <c r="HO174" s="36"/>
      <c r="HP174" s="36"/>
      <c r="HQ174" s="36"/>
      <c r="HR174" s="36"/>
      <c r="HS174" s="36"/>
      <c r="HT174" s="36"/>
      <c r="HU174" s="36"/>
      <c r="HV174" s="36"/>
      <c r="HW174" s="36"/>
      <c r="HX174" s="36"/>
      <c r="HY174" s="36"/>
      <c r="HZ174" s="36"/>
      <c r="IA174" s="36"/>
      <c r="IB174" s="36"/>
      <c r="IC174" s="36"/>
      <c r="ID174" s="36"/>
      <c r="IE174" s="36"/>
      <c r="IF174" s="36"/>
      <c r="IG174" s="36"/>
      <c r="IH174" s="36"/>
      <c r="II174" s="36"/>
      <c r="IJ174" s="36"/>
      <c r="IK174" s="36"/>
      <c r="IL174" s="36"/>
      <c r="IM174" s="36"/>
      <c r="IN174" s="36"/>
      <c r="IO174" s="36"/>
      <c r="IP174" s="36"/>
      <c r="IQ174" s="36"/>
      <c r="IR174" s="36"/>
      <c r="IS174" s="36"/>
      <c r="IT174" s="36"/>
      <c r="IU174" s="36"/>
      <c r="IV174" s="36"/>
      <c r="IW174" s="36"/>
      <c r="IX174" s="36"/>
      <c r="IY174" s="36"/>
      <c r="IZ174" s="36"/>
      <c r="JA174" s="36"/>
      <c r="JB174" s="36"/>
      <c r="JC174" s="36"/>
      <c r="JD174" s="36"/>
      <c r="JE174" s="36"/>
      <c r="JF174" s="36"/>
      <c r="JG174" s="36"/>
      <c r="JH174" s="36"/>
      <c r="JI174" s="36"/>
      <c r="JJ174" s="36"/>
      <c r="JK174" s="36"/>
      <c r="JL174" s="36"/>
      <c r="JM174" s="36"/>
      <c r="JN174" s="36"/>
      <c r="JO174" s="36"/>
      <c r="JP174" s="36"/>
      <c r="JQ174" s="36"/>
      <c r="JR174" s="36"/>
      <c r="JS174" s="36"/>
      <c r="JT174" s="36"/>
      <c r="JU174" s="36"/>
      <c r="JV174" s="36"/>
      <c r="JW174" s="36"/>
      <c r="JX174" s="36"/>
      <c r="JY174" s="36"/>
      <c r="JZ174" s="36"/>
      <c r="KA174" s="36"/>
      <c r="KB174" s="36"/>
      <c r="KC174" s="36"/>
      <c r="KD174" s="36"/>
      <c r="KE174" s="36"/>
      <c r="KF174" s="36"/>
      <c r="KG174" s="36"/>
      <c r="KH174" s="36"/>
      <c r="KI174" s="36"/>
      <c r="KJ174" s="36"/>
      <c r="KK174" s="36"/>
      <c r="KL174" s="36"/>
      <c r="KM174" s="36"/>
      <c r="KN174" s="36"/>
      <c r="KO174" s="36"/>
      <c r="KP174" s="36"/>
      <c r="KQ174" s="36"/>
      <c r="KR174" s="36"/>
      <c r="KS174" s="36"/>
      <c r="KT174" s="36"/>
      <c r="KU174" s="36"/>
      <c r="KV174" s="36"/>
      <c r="KW174" s="36"/>
      <c r="KX174" s="36"/>
      <c r="KY174" s="36"/>
      <c r="KZ174" s="36"/>
      <c r="LA174" s="36"/>
      <c r="LB174" s="36"/>
      <c r="LC174" s="36"/>
      <c r="LD174" s="36"/>
      <c r="LE174" s="36"/>
      <c r="LF174" s="36"/>
      <c r="LG174" s="36"/>
      <c r="LH174" s="36"/>
      <c r="LI174" s="36"/>
      <c r="LJ174" s="36"/>
      <c r="LK174" s="36"/>
      <c r="LL174" s="36"/>
      <c r="LM174" s="36"/>
      <c r="LN174" s="36"/>
      <c r="LO174" s="36"/>
      <c r="LP174" s="36"/>
      <c r="LQ174" s="36"/>
      <c r="LR174" s="36"/>
      <c r="LS174" s="36"/>
      <c r="LT174" s="36"/>
      <c r="LU174" s="36"/>
      <c r="LV174" s="36"/>
      <c r="LW174" s="36"/>
      <c r="LX174" s="36"/>
      <c r="LY174" s="36"/>
      <c r="LZ174" s="36"/>
      <c r="MA174" s="36"/>
      <c r="MB174" s="36"/>
      <c r="MC174" s="36"/>
      <c r="MD174" s="36"/>
      <c r="ME174" s="36"/>
      <c r="MF174" s="36"/>
      <c r="MG174" s="36"/>
      <c r="MH174" s="36"/>
      <c r="MI174" s="36"/>
      <c r="MJ174" s="36"/>
      <c r="MK174" s="36"/>
      <c r="ML174" s="36"/>
      <c r="MM174" s="36"/>
      <c r="MN174" s="36"/>
      <c r="MO174" s="36"/>
      <c r="MP174" s="36"/>
      <c r="MQ174" s="36"/>
      <c r="MR174" s="36"/>
      <c r="MS174" s="36"/>
      <c r="MT174" s="36"/>
      <c r="MU174" s="36"/>
      <c r="MV174" s="36"/>
      <c r="MW174" s="36"/>
      <c r="MX174" s="36"/>
      <c r="MY174" s="36"/>
      <c r="MZ174" s="36"/>
      <c r="NA174" s="36"/>
      <c r="NB174" s="36"/>
      <c r="NC174" s="36"/>
      <c r="ND174" s="36"/>
      <c r="NE174" s="36"/>
      <c r="NF174" s="36"/>
      <c r="NG174" s="36"/>
      <c r="NH174" s="36"/>
      <c r="NI174" s="36"/>
      <c r="NJ174" s="36"/>
      <c r="NK174" s="36"/>
      <c r="NL174" s="36"/>
      <c r="NM174" s="36"/>
      <c r="NN174" s="36"/>
      <c r="NO174" s="36"/>
      <c r="NP174" s="36"/>
      <c r="NQ174" s="36"/>
      <c r="NR174" s="36"/>
      <c r="NS174" s="36"/>
      <c r="NT174" s="36"/>
      <c r="NU174" s="36"/>
      <c r="NV174" s="36"/>
      <c r="NW174" s="36"/>
      <c r="NX174" s="36"/>
      <c r="NY174" s="36"/>
      <c r="NZ174" s="36"/>
      <c r="OA174" s="36"/>
      <c r="OB174" s="36"/>
      <c r="OC174" s="36"/>
      <c r="OD174" s="36"/>
      <c r="OE174" s="36"/>
      <c r="OF174" s="36"/>
      <c r="OG174" s="36"/>
      <c r="OH174" s="36"/>
      <c r="OI174" s="36"/>
      <c r="OJ174" s="36"/>
      <c r="OK174" s="36"/>
      <c r="OL174" s="36"/>
      <c r="OM174" s="36"/>
      <c r="ON174" s="36"/>
      <c r="OO174" s="36"/>
      <c r="OP174" s="36"/>
      <c r="OQ174" s="36"/>
      <c r="OR174" s="36"/>
      <c r="OS174" s="36"/>
      <c r="OT174" s="36"/>
      <c r="OU174" s="36"/>
      <c r="OV174" s="36"/>
      <c r="OW174" s="36"/>
      <c r="OX174" s="36"/>
      <c r="OY174" s="36"/>
      <c r="OZ174" s="36"/>
      <c r="PA174" s="36"/>
      <c r="PB174" s="36"/>
      <c r="PC174" s="36"/>
      <c r="PD174" s="36"/>
      <c r="PE174" s="36"/>
      <c r="PF174" s="36"/>
      <c r="PG174" s="36"/>
      <c r="PH174" s="36"/>
      <c r="PI174" s="36"/>
      <c r="PJ174" s="36"/>
      <c r="PK174" s="36"/>
      <c r="PL174" s="36"/>
      <c r="PM174" s="36"/>
      <c r="PN174" s="36"/>
      <c r="PO174" s="36"/>
      <c r="PP174" s="36"/>
      <c r="PQ174" s="36"/>
      <c r="PR174" s="36"/>
      <c r="PS174" s="36"/>
      <c r="PT174" s="36"/>
      <c r="PU174" s="36"/>
      <c r="PV174" s="36"/>
      <c r="PW174" s="36"/>
      <c r="PX174" s="36"/>
      <c r="PY174" s="36"/>
      <c r="PZ174" s="36"/>
      <c r="QA174" s="36"/>
      <c r="QB174" s="36"/>
      <c r="QC174" s="36"/>
      <c r="QD174" s="36"/>
      <c r="QE174" s="36"/>
      <c r="QF174" s="36"/>
      <c r="QG174" s="36"/>
      <c r="QH174" s="36"/>
      <c r="QI174" s="36"/>
      <c r="QJ174" s="36"/>
      <c r="QK174" s="36"/>
      <c r="QL174" s="36"/>
      <c r="QM174" s="36"/>
      <c r="QN174" s="36"/>
      <c r="QO174" s="36"/>
      <c r="QP174" s="36"/>
      <c r="QQ174" s="36"/>
      <c r="QR174" s="36"/>
      <c r="QS174" s="36"/>
      <c r="QT174" s="36"/>
      <c r="QU174" s="36"/>
      <c r="QV174" s="36"/>
      <c r="QW174" s="36"/>
      <c r="QX174" s="36"/>
      <c r="QY174" s="36"/>
      <c r="QZ174" s="36"/>
      <c r="RA174" s="36"/>
      <c r="RB174" s="36"/>
      <c r="RC174" s="36"/>
      <c r="RD174" s="36"/>
      <c r="RE174" s="36"/>
      <c r="RF174" s="36"/>
      <c r="RG174" s="36"/>
      <c r="RH174" s="36"/>
      <c r="RI174" s="36"/>
      <c r="RJ174" s="36"/>
      <c r="RK174" s="36"/>
      <c r="RL174" s="36"/>
    </row>
    <row r="175" spans="1:480" s="37" customFormat="1" ht="83.25" customHeight="1" x14ac:dyDescent="0.25">
      <c r="A175" s="44" t="s">
        <v>109</v>
      </c>
      <c r="B175" s="44" t="s">
        <v>123</v>
      </c>
      <c r="C175" s="44" t="s">
        <v>21</v>
      </c>
      <c r="D175" s="97" t="s">
        <v>190</v>
      </c>
      <c r="E175" s="43" t="s">
        <v>34</v>
      </c>
      <c r="F175" s="44" t="s">
        <v>35</v>
      </c>
      <c r="G175" s="49">
        <v>0</v>
      </c>
      <c r="H175" s="72" t="s">
        <v>15</v>
      </c>
      <c r="I175" s="45">
        <v>0</v>
      </c>
      <c r="J175" s="45">
        <v>1</v>
      </c>
      <c r="K175" s="42">
        <v>0</v>
      </c>
      <c r="L175" s="42">
        <v>0</v>
      </c>
      <c r="M175" s="107">
        <v>6500</v>
      </c>
      <c r="N175" s="83"/>
      <c r="O175" s="83"/>
      <c r="P175" s="83"/>
      <c r="Q175" s="163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  <c r="AG175" s="36"/>
      <c r="AH175" s="36"/>
      <c r="AI175" s="36"/>
      <c r="AJ175" s="36"/>
      <c r="AK175" s="36"/>
      <c r="AL175" s="36"/>
      <c r="AM175" s="36"/>
      <c r="AN175" s="36"/>
      <c r="AO175" s="36"/>
      <c r="AP175" s="36"/>
      <c r="AQ175" s="36"/>
      <c r="AR175" s="36"/>
      <c r="AS175" s="36"/>
      <c r="AT175" s="36"/>
      <c r="AU175" s="36"/>
      <c r="AV175" s="36"/>
      <c r="AW175" s="36"/>
      <c r="AX175" s="36"/>
      <c r="AY175" s="36"/>
      <c r="AZ175" s="36"/>
      <c r="BA175" s="36"/>
      <c r="BB175" s="36"/>
      <c r="BC175" s="36"/>
      <c r="BD175" s="36"/>
      <c r="BE175" s="36"/>
      <c r="BF175" s="36"/>
      <c r="BG175" s="36"/>
      <c r="BH175" s="36"/>
      <c r="BI175" s="36"/>
      <c r="BJ175" s="36"/>
      <c r="BK175" s="36"/>
      <c r="BL175" s="36"/>
      <c r="BM175" s="36"/>
      <c r="BN175" s="36"/>
      <c r="BO175" s="36"/>
      <c r="BP175" s="36"/>
      <c r="BQ175" s="36"/>
      <c r="BR175" s="36"/>
      <c r="BS175" s="36"/>
      <c r="BT175" s="36"/>
      <c r="BU175" s="36"/>
      <c r="BV175" s="36"/>
      <c r="BW175" s="36"/>
      <c r="BX175" s="36"/>
      <c r="BY175" s="36"/>
      <c r="BZ175" s="36"/>
      <c r="CA175" s="36"/>
      <c r="CB175" s="36"/>
      <c r="CC175" s="36"/>
      <c r="CD175" s="36"/>
      <c r="CE175" s="36"/>
      <c r="CF175" s="36"/>
      <c r="CG175" s="36"/>
      <c r="CH175" s="36"/>
      <c r="CI175" s="36"/>
      <c r="CJ175" s="36"/>
      <c r="CK175" s="36"/>
      <c r="CL175" s="36"/>
      <c r="CM175" s="36"/>
      <c r="CN175" s="36"/>
      <c r="CO175" s="36"/>
      <c r="CP175" s="36"/>
      <c r="CQ175" s="36"/>
      <c r="CR175" s="36"/>
      <c r="CS175" s="36"/>
      <c r="CT175" s="36"/>
      <c r="CU175" s="36"/>
      <c r="CV175" s="36"/>
      <c r="CW175" s="36"/>
      <c r="CX175" s="36"/>
      <c r="CY175" s="36"/>
      <c r="CZ175" s="36"/>
      <c r="DA175" s="36"/>
      <c r="DB175" s="36"/>
      <c r="DC175" s="36"/>
      <c r="DD175" s="36"/>
      <c r="DE175" s="36"/>
      <c r="DF175" s="36"/>
      <c r="DG175" s="36"/>
      <c r="DH175" s="36"/>
      <c r="DI175" s="36"/>
      <c r="DJ175" s="36"/>
      <c r="DK175" s="36"/>
      <c r="DL175" s="36"/>
      <c r="DM175" s="36"/>
      <c r="DN175" s="36"/>
      <c r="DO175" s="36"/>
      <c r="DP175" s="36"/>
      <c r="DQ175" s="36"/>
      <c r="DR175" s="36"/>
      <c r="DS175" s="36"/>
      <c r="DT175" s="36"/>
      <c r="DU175" s="36"/>
      <c r="DV175" s="36"/>
      <c r="DW175" s="36"/>
      <c r="DX175" s="36"/>
      <c r="DY175" s="36"/>
      <c r="DZ175" s="36"/>
      <c r="EA175" s="36"/>
      <c r="EB175" s="36"/>
      <c r="EC175" s="36"/>
      <c r="ED175" s="36"/>
      <c r="EE175" s="36"/>
      <c r="EF175" s="36"/>
      <c r="EG175" s="36"/>
      <c r="EH175" s="36"/>
      <c r="EI175" s="36"/>
      <c r="EJ175" s="36"/>
      <c r="EK175" s="36"/>
      <c r="EL175" s="36"/>
      <c r="EM175" s="36"/>
      <c r="EN175" s="36"/>
      <c r="EO175" s="36"/>
      <c r="EP175" s="36"/>
      <c r="EQ175" s="36"/>
      <c r="ER175" s="36"/>
      <c r="ES175" s="36"/>
      <c r="ET175" s="36"/>
      <c r="EU175" s="36"/>
      <c r="EV175" s="36"/>
      <c r="EW175" s="36"/>
      <c r="EX175" s="36"/>
      <c r="EY175" s="36"/>
      <c r="EZ175" s="36"/>
      <c r="FA175" s="36"/>
      <c r="FB175" s="36"/>
      <c r="FC175" s="36"/>
      <c r="FD175" s="36"/>
      <c r="FE175" s="36"/>
      <c r="FF175" s="36"/>
      <c r="FG175" s="36"/>
      <c r="FH175" s="36"/>
      <c r="FI175" s="36"/>
      <c r="FJ175" s="36"/>
      <c r="FK175" s="36"/>
      <c r="FL175" s="36"/>
      <c r="FM175" s="36"/>
      <c r="FN175" s="36"/>
      <c r="FO175" s="36"/>
      <c r="FP175" s="36"/>
      <c r="FQ175" s="36"/>
      <c r="FR175" s="36"/>
      <c r="FS175" s="36"/>
      <c r="FT175" s="36"/>
      <c r="FU175" s="36"/>
      <c r="FV175" s="36"/>
      <c r="FW175" s="36"/>
      <c r="FX175" s="36"/>
      <c r="FY175" s="36"/>
      <c r="FZ175" s="36"/>
      <c r="GA175" s="36"/>
      <c r="GB175" s="36"/>
      <c r="GC175" s="36"/>
      <c r="GD175" s="36"/>
      <c r="GE175" s="36"/>
      <c r="GF175" s="36"/>
      <c r="GG175" s="36"/>
      <c r="GH175" s="36"/>
      <c r="GI175" s="36"/>
      <c r="GJ175" s="36"/>
      <c r="GK175" s="36"/>
      <c r="GL175" s="36"/>
      <c r="GM175" s="36"/>
      <c r="GN175" s="36"/>
      <c r="GO175" s="36"/>
      <c r="GP175" s="36"/>
      <c r="GQ175" s="36"/>
      <c r="GR175" s="36"/>
      <c r="GS175" s="36"/>
      <c r="GT175" s="36"/>
      <c r="GU175" s="36"/>
      <c r="GV175" s="36"/>
      <c r="GW175" s="36"/>
      <c r="GX175" s="36"/>
      <c r="GY175" s="36"/>
      <c r="GZ175" s="36"/>
      <c r="HA175" s="36"/>
      <c r="HB175" s="36"/>
      <c r="HC175" s="36"/>
      <c r="HD175" s="36"/>
      <c r="HE175" s="36"/>
      <c r="HF175" s="36"/>
      <c r="HG175" s="36"/>
      <c r="HH175" s="36"/>
      <c r="HI175" s="36"/>
      <c r="HJ175" s="36"/>
      <c r="HK175" s="36"/>
      <c r="HL175" s="36"/>
      <c r="HM175" s="36"/>
      <c r="HN175" s="36"/>
      <c r="HO175" s="36"/>
      <c r="HP175" s="36"/>
      <c r="HQ175" s="36"/>
      <c r="HR175" s="36"/>
      <c r="HS175" s="36"/>
      <c r="HT175" s="36"/>
      <c r="HU175" s="36"/>
      <c r="HV175" s="36"/>
      <c r="HW175" s="36"/>
      <c r="HX175" s="36"/>
      <c r="HY175" s="36"/>
      <c r="HZ175" s="36"/>
      <c r="IA175" s="36"/>
      <c r="IB175" s="36"/>
      <c r="IC175" s="36"/>
      <c r="ID175" s="36"/>
      <c r="IE175" s="36"/>
      <c r="IF175" s="36"/>
      <c r="IG175" s="36"/>
      <c r="IH175" s="36"/>
      <c r="II175" s="36"/>
      <c r="IJ175" s="36"/>
      <c r="IK175" s="36"/>
      <c r="IL175" s="36"/>
      <c r="IM175" s="36"/>
      <c r="IN175" s="36"/>
      <c r="IO175" s="36"/>
      <c r="IP175" s="36"/>
      <c r="IQ175" s="36"/>
      <c r="IR175" s="36"/>
      <c r="IS175" s="36"/>
      <c r="IT175" s="36"/>
      <c r="IU175" s="36"/>
      <c r="IV175" s="36"/>
      <c r="IW175" s="36"/>
      <c r="IX175" s="36"/>
      <c r="IY175" s="36"/>
      <c r="IZ175" s="36"/>
      <c r="JA175" s="36"/>
      <c r="JB175" s="36"/>
      <c r="JC175" s="36"/>
      <c r="JD175" s="36"/>
      <c r="JE175" s="36"/>
      <c r="JF175" s="36"/>
      <c r="JG175" s="36"/>
      <c r="JH175" s="36"/>
      <c r="JI175" s="36"/>
      <c r="JJ175" s="36"/>
      <c r="JK175" s="36"/>
      <c r="JL175" s="36"/>
      <c r="JM175" s="36"/>
      <c r="JN175" s="36"/>
      <c r="JO175" s="36"/>
      <c r="JP175" s="36"/>
      <c r="JQ175" s="36"/>
      <c r="JR175" s="36"/>
      <c r="JS175" s="36"/>
      <c r="JT175" s="36"/>
      <c r="JU175" s="36"/>
      <c r="JV175" s="36"/>
      <c r="JW175" s="36"/>
      <c r="JX175" s="36"/>
      <c r="JY175" s="36"/>
      <c r="JZ175" s="36"/>
      <c r="KA175" s="36"/>
      <c r="KB175" s="36"/>
      <c r="KC175" s="36"/>
      <c r="KD175" s="36"/>
      <c r="KE175" s="36"/>
      <c r="KF175" s="36"/>
      <c r="KG175" s="36"/>
      <c r="KH175" s="36"/>
      <c r="KI175" s="36"/>
      <c r="KJ175" s="36"/>
      <c r="KK175" s="36"/>
      <c r="KL175" s="36"/>
      <c r="KM175" s="36"/>
      <c r="KN175" s="36"/>
      <c r="KO175" s="36"/>
      <c r="KP175" s="36"/>
      <c r="KQ175" s="36"/>
      <c r="KR175" s="36"/>
      <c r="KS175" s="36"/>
      <c r="KT175" s="36"/>
      <c r="KU175" s="36"/>
      <c r="KV175" s="36"/>
      <c r="KW175" s="36"/>
      <c r="KX175" s="36"/>
      <c r="KY175" s="36"/>
      <c r="KZ175" s="36"/>
      <c r="LA175" s="36"/>
      <c r="LB175" s="36"/>
      <c r="LC175" s="36"/>
      <c r="LD175" s="36"/>
      <c r="LE175" s="36"/>
      <c r="LF175" s="36"/>
      <c r="LG175" s="36"/>
      <c r="LH175" s="36"/>
      <c r="LI175" s="36"/>
      <c r="LJ175" s="36"/>
      <c r="LK175" s="36"/>
      <c r="LL175" s="36"/>
      <c r="LM175" s="36"/>
      <c r="LN175" s="36"/>
      <c r="LO175" s="36"/>
      <c r="LP175" s="36"/>
      <c r="LQ175" s="36"/>
      <c r="LR175" s="36"/>
      <c r="LS175" s="36"/>
      <c r="LT175" s="36"/>
      <c r="LU175" s="36"/>
      <c r="LV175" s="36"/>
      <c r="LW175" s="36"/>
      <c r="LX175" s="36"/>
      <c r="LY175" s="36"/>
      <c r="LZ175" s="36"/>
      <c r="MA175" s="36"/>
      <c r="MB175" s="36"/>
      <c r="MC175" s="36"/>
      <c r="MD175" s="36"/>
      <c r="ME175" s="36"/>
      <c r="MF175" s="36"/>
      <c r="MG175" s="36"/>
      <c r="MH175" s="36"/>
      <c r="MI175" s="36"/>
      <c r="MJ175" s="36"/>
      <c r="MK175" s="36"/>
      <c r="ML175" s="36"/>
      <c r="MM175" s="36"/>
      <c r="MN175" s="36"/>
      <c r="MO175" s="36"/>
      <c r="MP175" s="36"/>
      <c r="MQ175" s="36"/>
      <c r="MR175" s="36"/>
      <c r="MS175" s="36"/>
      <c r="MT175" s="36"/>
      <c r="MU175" s="36"/>
      <c r="MV175" s="36"/>
      <c r="MW175" s="36"/>
      <c r="MX175" s="36"/>
      <c r="MY175" s="36"/>
      <c r="MZ175" s="36"/>
      <c r="NA175" s="36"/>
      <c r="NB175" s="36"/>
      <c r="NC175" s="36"/>
      <c r="ND175" s="36"/>
      <c r="NE175" s="36"/>
      <c r="NF175" s="36"/>
      <c r="NG175" s="36"/>
      <c r="NH175" s="36"/>
      <c r="NI175" s="36"/>
      <c r="NJ175" s="36"/>
      <c r="NK175" s="36"/>
      <c r="NL175" s="36"/>
      <c r="NM175" s="36"/>
      <c r="NN175" s="36"/>
      <c r="NO175" s="36"/>
      <c r="NP175" s="36"/>
      <c r="NQ175" s="36"/>
      <c r="NR175" s="36"/>
      <c r="NS175" s="36"/>
      <c r="NT175" s="36"/>
      <c r="NU175" s="36"/>
      <c r="NV175" s="36"/>
      <c r="NW175" s="36"/>
      <c r="NX175" s="36"/>
      <c r="NY175" s="36"/>
      <c r="NZ175" s="36"/>
      <c r="OA175" s="36"/>
      <c r="OB175" s="36"/>
      <c r="OC175" s="36"/>
      <c r="OD175" s="36"/>
      <c r="OE175" s="36"/>
      <c r="OF175" s="36"/>
      <c r="OG175" s="36"/>
      <c r="OH175" s="36"/>
      <c r="OI175" s="36"/>
      <c r="OJ175" s="36"/>
      <c r="OK175" s="36"/>
      <c r="OL175" s="36"/>
      <c r="OM175" s="36"/>
      <c r="ON175" s="36"/>
      <c r="OO175" s="36"/>
      <c r="OP175" s="36"/>
      <c r="OQ175" s="36"/>
      <c r="OR175" s="36"/>
      <c r="OS175" s="36"/>
      <c r="OT175" s="36"/>
      <c r="OU175" s="36"/>
      <c r="OV175" s="36"/>
      <c r="OW175" s="36"/>
      <c r="OX175" s="36"/>
      <c r="OY175" s="36"/>
      <c r="OZ175" s="36"/>
      <c r="PA175" s="36"/>
      <c r="PB175" s="36"/>
      <c r="PC175" s="36"/>
      <c r="PD175" s="36"/>
      <c r="PE175" s="36"/>
      <c r="PF175" s="36"/>
      <c r="PG175" s="36"/>
      <c r="PH175" s="36"/>
      <c r="PI175" s="36"/>
      <c r="PJ175" s="36"/>
      <c r="PK175" s="36"/>
      <c r="PL175" s="36"/>
      <c r="PM175" s="36"/>
      <c r="PN175" s="36"/>
      <c r="PO175" s="36"/>
      <c r="PP175" s="36"/>
      <c r="PQ175" s="36"/>
      <c r="PR175" s="36"/>
      <c r="PS175" s="36"/>
      <c r="PT175" s="36"/>
      <c r="PU175" s="36"/>
      <c r="PV175" s="36"/>
      <c r="PW175" s="36"/>
      <c r="PX175" s="36"/>
      <c r="PY175" s="36"/>
      <c r="PZ175" s="36"/>
      <c r="QA175" s="36"/>
      <c r="QB175" s="36"/>
      <c r="QC175" s="36"/>
      <c r="QD175" s="36"/>
      <c r="QE175" s="36"/>
      <c r="QF175" s="36"/>
      <c r="QG175" s="36"/>
      <c r="QH175" s="36"/>
      <c r="QI175" s="36"/>
      <c r="QJ175" s="36"/>
      <c r="QK175" s="36"/>
      <c r="QL175" s="36"/>
      <c r="QM175" s="36"/>
      <c r="QN175" s="36"/>
      <c r="QO175" s="36"/>
      <c r="QP175" s="36"/>
      <c r="QQ175" s="36"/>
      <c r="QR175" s="36"/>
      <c r="QS175" s="36"/>
      <c r="QT175" s="36"/>
      <c r="QU175" s="36"/>
      <c r="QV175" s="36"/>
      <c r="QW175" s="36"/>
      <c r="QX175" s="36"/>
      <c r="QY175" s="36"/>
      <c r="QZ175" s="36"/>
      <c r="RA175" s="36"/>
      <c r="RB175" s="36"/>
      <c r="RC175" s="36"/>
      <c r="RD175" s="36"/>
      <c r="RE175" s="36"/>
      <c r="RF175" s="36"/>
      <c r="RG175" s="36"/>
      <c r="RH175" s="36"/>
      <c r="RI175" s="36"/>
      <c r="RJ175" s="36"/>
      <c r="RK175" s="36"/>
      <c r="RL175" s="36"/>
    </row>
    <row r="176" spans="1:480" s="37" customFormat="1" ht="81.75" customHeight="1" x14ac:dyDescent="0.25">
      <c r="A176" s="44" t="s">
        <v>109</v>
      </c>
      <c r="B176" s="44" t="s">
        <v>123</v>
      </c>
      <c r="C176" s="44" t="s">
        <v>21</v>
      </c>
      <c r="D176" s="97" t="s">
        <v>191</v>
      </c>
      <c r="E176" s="43" t="s">
        <v>34</v>
      </c>
      <c r="F176" s="44" t="s">
        <v>35</v>
      </c>
      <c r="G176" s="49">
        <v>0</v>
      </c>
      <c r="H176" s="72" t="s">
        <v>15</v>
      </c>
      <c r="I176" s="45">
        <v>0</v>
      </c>
      <c r="J176" s="45">
        <v>1</v>
      </c>
      <c r="K176" s="42">
        <v>0</v>
      </c>
      <c r="L176" s="42">
        <v>0</v>
      </c>
      <c r="M176" s="107">
        <v>7500</v>
      </c>
      <c r="N176" s="83"/>
      <c r="O176" s="83"/>
      <c r="P176" s="83"/>
      <c r="Q176" s="163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  <c r="AG176" s="36"/>
      <c r="AH176" s="36"/>
      <c r="AI176" s="36"/>
      <c r="AJ176" s="36"/>
      <c r="AK176" s="36"/>
      <c r="AL176" s="36"/>
      <c r="AM176" s="36"/>
      <c r="AN176" s="36"/>
      <c r="AO176" s="36"/>
      <c r="AP176" s="36"/>
      <c r="AQ176" s="36"/>
      <c r="AR176" s="36"/>
      <c r="AS176" s="36"/>
      <c r="AT176" s="36"/>
      <c r="AU176" s="36"/>
      <c r="AV176" s="36"/>
      <c r="AW176" s="36"/>
      <c r="AX176" s="36"/>
      <c r="AY176" s="36"/>
      <c r="AZ176" s="36"/>
      <c r="BA176" s="36"/>
      <c r="BB176" s="36"/>
      <c r="BC176" s="36"/>
      <c r="BD176" s="36"/>
      <c r="BE176" s="36"/>
      <c r="BF176" s="36"/>
      <c r="BG176" s="36"/>
      <c r="BH176" s="36"/>
      <c r="BI176" s="36"/>
      <c r="BJ176" s="36"/>
      <c r="BK176" s="36"/>
      <c r="BL176" s="36"/>
      <c r="BM176" s="36"/>
      <c r="BN176" s="36"/>
      <c r="BO176" s="36"/>
      <c r="BP176" s="36"/>
      <c r="BQ176" s="36"/>
      <c r="BR176" s="36"/>
      <c r="BS176" s="36"/>
      <c r="BT176" s="36"/>
      <c r="BU176" s="36"/>
      <c r="BV176" s="36"/>
      <c r="BW176" s="36"/>
      <c r="BX176" s="36"/>
      <c r="BY176" s="36"/>
      <c r="BZ176" s="36"/>
      <c r="CA176" s="36"/>
      <c r="CB176" s="36"/>
      <c r="CC176" s="36"/>
      <c r="CD176" s="36"/>
      <c r="CE176" s="36"/>
      <c r="CF176" s="36"/>
      <c r="CG176" s="36"/>
      <c r="CH176" s="36"/>
      <c r="CI176" s="36"/>
      <c r="CJ176" s="36"/>
      <c r="CK176" s="36"/>
      <c r="CL176" s="36"/>
      <c r="CM176" s="36"/>
      <c r="CN176" s="36"/>
      <c r="CO176" s="36"/>
      <c r="CP176" s="36"/>
      <c r="CQ176" s="36"/>
      <c r="CR176" s="36"/>
      <c r="CS176" s="36"/>
      <c r="CT176" s="36"/>
      <c r="CU176" s="36"/>
      <c r="CV176" s="36"/>
      <c r="CW176" s="36"/>
      <c r="CX176" s="36"/>
      <c r="CY176" s="36"/>
      <c r="CZ176" s="36"/>
      <c r="DA176" s="36"/>
      <c r="DB176" s="36"/>
      <c r="DC176" s="36"/>
      <c r="DD176" s="36"/>
      <c r="DE176" s="36"/>
      <c r="DF176" s="36"/>
      <c r="DG176" s="36"/>
      <c r="DH176" s="36"/>
      <c r="DI176" s="36"/>
      <c r="DJ176" s="36"/>
      <c r="DK176" s="36"/>
      <c r="DL176" s="36"/>
      <c r="DM176" s="36"/>
      <c r="DN176" s="36"/>
      <c r="DO176" s="36"/>
      <c r="DP176" s="36"/>
      <c r="DQ176" s="36"/>
      <c r="DR176" s="36"/>
      <c r="DS176" s="36"/>
      <c r="DT176" s="36"/>
      <c r="DU176" s="36"/>
      <c r="DV176" s="36"/>
      <c r="DW176" s="36"/>
      <c r="DX176" s="36"/>
      <c r="DY176" s="36"/>
      <c r="DZ176" s="36"/>
      <c r="EA176" s="36"/>
      <c r="EB176" s="36"/>
      <c r="EC176" s="36"/>
      <c r="ED176" s="36"/>
      <c r="EE176" s="36"/>
      <c r="EF176" s="36"/>
      <c r="EG176" s="36"/>
      <c r="EH176" s="36"/>
      <c r="EI176" s="36"/>
      <c r="EJ176" s="36"/>
      <c r="EK176" s="36"/>
      <c r="EL176" s="36"/>
      <c r="EM176" s="36"/>
      <c r="EN176" s="36"/>
      <c r="EO176" s="36"/>
      <c r="EP176" s="36"/>
      <c r="EQ176" s="36"/>
      <c r="ER176" s="36"/>
      <c r="ES176" s="36"/>
      <c r="ET176" s="36"/>
      <c r="EU176" s="36"/>
      <c r="EV176" s="36"/>
      <c r="EW176" s="36"/>
      <c r="EX176" s="36"/>
      <c r="EY176" s="36"/>
      <c r="EZ176" s="36"/>
      <c r="FA176" s="36"/>
      <c r="FB176" s="36"/>
      <c r="FC176" s="36"/>
      <c r="FD176" s="36"/>
      <c r="FE176" s="36"/>
      <c r="FF176" s="36"/>
      <c r="FG176" s="36"/>
      <c r="FH176" s="36"/>
      <c r="FI176" s="36"/>
      <c r="FJ176" s="36"/>
      <c r="FK176" s="36"/>
      <c r="FL176" s="36"/>
      <c r="FM176" s="36"/>
      <c r="FN176" s="36"/>
      <c r="FO176" s="36"/>
      <c r="FP176" s="36"/>
      <c r="FQ176" s="36"/>
      <c r="FR176" s="36"/>
      <c r="FS176" s="36"/>
      <c r="FT176" s="36"/>
      <c r="FU176" s="36"/>
      <c r="FV176" s="36"/>
      <c r="FW176" s="36"/>
      <c r="FX176" s="36"/>
      <c r="FY176" s="36"/>
      <c r="FZ176" s="36"/>
      <c r="GA176" s="36"/>
      <c r="GB176" s="36"/>
      <c r="GC176" s="36"/>
      <c r="GD176" s="36"/>
      <c r="GE176" s="36"/>
      <c r="GF176" s="36"/>
      <c r="GG176" s="36"/>
      <c r="GH176" s="36"/>
      <c r="GI176" s="36"/>
      <c r="GJ176" s="36"/>
      <c r="GK176" s="36"/>
      <c r="GL176" s="36"/>
      <c r="GM176" s="36"/>
      <c r="GN176" s="36"/>
      <c r="GO176" s="36"/>
      <c r="GP176" s="36"/>
      <c r="GQ176" s="36"/>
      <c r="GR176" s="36"/>
      <c r="GS176" s="36"/>
      <c r="GT176" s="36"/>
      <c r="GU176" s="36"/>
      <c r="GV176" s="36"/>
      <c r="GW176" s="36"/>
      <c r="GX176" s="36"/>
      <c r="GY176" s="36"/>
      <c r="GZ176" s="36"/>
      <c r="HA176" s="36"/>
      <c r="HB176" s="36"/>
      <c r="HC176" s="36"/>
      <c r="HD176" s="36"/>
      <c r="HE176" s="36"/>
      <c r="HF176" s="36"/>
      <c r="HG176" s="36"/>
      <c r="HH176" s="36"/>
      <c r="HI176" s="36"/>
      <c r="HJ176" s="36"/>
      <c r="HK176" s="36"/>
      <c r="HL176" s="36"/>
      <c r="HM176" s="36"/>
      <c r="HN176" s="36"/>
      <c r="HO176" s="36"/>
      <c r="HP176" s="36"/>
      <c r="HQ176" s="36"/>
      <c r="HR176" s="36"/>
      <c r="HS176" s="36"/>
      <c r="HT176" s="36"/>
      <c r="HU176" s="36"/>
      <c r="HV176" s="36"/>
      <c r="HW176" s="36"/>
      <c r="HX176" s="36"/>
      <c r="HY176" s="36"/>
      <c r="HZ176" s="36"/>
      <c r="IA176" s="36"/>
      <c r="IB176" s="36"/>
      <c r="IC176" s="36"/>
      <c r="ID176" s="36"/>
      <c r="IE176" s="36"/>
      <c r="IF176" s="36"/>
      <c r="IG176" s="36"/>
      <c r="IH176" s="36"/>
      <c r="II176" s="36"/>
      <c r="IJ176" s="36"/>
      <c r="IK176" s="36"/>
      <c r="IL176" s="36"/>
      <c r="IM176" s="36"/>
      <c r="IN176" s="36"/>
      <c r="IO176" s="36"/>
      <c r="IP176" s="36"/>
      <c r="IQ176" s="36"/>
      <c r="IR176" s="36"/>
      <c r="IS176" s="36"/>
      <c r="IT176" s="36"/>
      <c r="IU176" s="36"/>
      <c r="IV176" s="36"/>
      <c r="IW176" s="36"/>
      <c r="IX176" s="36"/>
      <c r="IY176" s="36"/>
      <c r="IZ176" s="36"/>
      <c r="JA176" s="36"/>
      <c r="JB176" s="36"/>
      <c r="JC176" s="36"/>
      <c r="JD176" s="36"/>
      <c r="JE176" s="36"/>
      <c r="JF176" s="36"/>
      <c r="JG176" s="36"/>
      <c r="JH176" s="36"/>
      <c r="JI176" s="36"/>
      <c r="JJ176" s="36"/>
      <c r="JK176" s="36"/>
      <c r="JL176" s="36"/>
      <c r="JM176" s="36"/>
      <c r="JN176" s="36"/>
      <c r="JO176" s="36"/>
      <c r="JP176" s="36"/>
      <c r="JQ176" s="36"/>
      <c r="JR176" s="36"/>
      <c r="JS176" s="36"/>
      <c r="JT176" s="36"/>
      <c r="JU176" s="36"/>
      <c r="JV176" s="36"/>
      <c r="JW176" s="36"/>
      <c r="JX176" s="36"/>
      <c r="JY176" s="36"/>
      <c r="JZ176" s="36"/>
      <c r="KA176" s="36"/>
      <c r="KB176" s="36"/>
      <c r="KC176" s="36"/>
      <c r="KD176" s="36"/>
      <c r="KE176" s="36"/>
      <c r="KF176" s="36"/>
      <c r="KG176" s="36"/>
      <c r="KH176" s="36"/>
      <c r="KI176" s="36"/>
      <c r="KJ176" s="36"/>
      <c r="KK176" s="36"/>
      <c r="KL176" s="36"/>
      <c r="KM176" s="36"/>
      <c r="KN176" s="36"/>
      <c r="KO176" s="36"/>
      <c r="KP176" s="36"/>
      <c r="KQ176" s="36"/>
      <c r="KR176" s="36"/>
      <c r="KS176" s="36"/>
      <c r="KT176" s="36"/>
      <c r="KU176" s="36"/>
      <c r="KV176" s="36"/>
      <c r="KW176" s="36"/>
      <c r="KX176" s="36"/>
      <c r="KY176" s="36"/>
      <c r="KZ176" s="36"/>
      <c r="LA176" s="36"/>
      <c r="LB176" s="36"/>
      <c r="LC176" s="36"/>
      <c r="LD176" s="36"/>
      <c r="LE176" s="36"/>
      <c r="LF176" s="36"/>
      <c r="LG176" s="36"/>
      <c r="LH176" s="36"/>
      <c r="LI176" s="36"/>
      <c r="LJ176" s="36"/>
      <c r="LK176" s="36"/>
      <c r="LL176" s="36"/>
      <c r="LM176" s="36"/>
      <c r="LN176" s="36"/>
      <c r="LO176" s="36"/>
      <c r="LP176" s="36"/>
      <c r="LQ176" s="36"/>
      <c r="LR176" s="36"/>
      <c r="LS176" s="36"/>
      <c r="LT176" s="36"/>
      <c r="LU176" s="36"/>
      <c r="LV176" s="36"/>
      <c r="LW176" s="36"/>
      <c r="LX176" s="36"/>
      <c r="LY176" s="36"/>
      <c r="LZ176" s="36"/>
      <c r="MA176" s="36"/>
      <c r="MB176" s="36"/>
      <c r="MC176" s="36"/>
      <c r="MD176" s="36"/>
      <c r="ME176" s="36"/>
      <c r="MF176" s="36"/>
      <c r="MG176" s="36"/>
      <c r="MH176" s="36"/>
      <c r="MI176" s="36"/>
      <c r="MJ176" s="36"/>
      <c r="MK176" s="36"/>
      <c r="ML176" s="36"/>
      <c r="MM176" s="36"/>
      <c r="MN176" s="36"/>
      <c r="MO176" s="36"/>
      <c r="MP176" s="36"/>
      <c r="MQ176" s="36"/>
      <c r="MR176" s="36"/>
      <c r="MS176" s="36"/>
      <c r="MT176" s="36"/>
      <c r="MU176" s="36"/>
      <c r="MV176" s="36"/>
      <c r="MW176" s="36"/>
      <c r="MX176" s="36"/>
      <c r="MY176" s="36"/>
      <c r="MZ176" s="36"/>
      <c r="NA176" s="36"/>
      <c r="NB176" s="36"/>
      <c r="NC176" s="36"/>
      <c r="ND176" s="36"/>
      <c r="NE176" s="36"/>
      <c r="NF176" s="36"/>
      <c r="NG176" s="36"/>
      <c r="NH176" s="36"/>
      <c r="NI176" s="36"/>
      <c r="NJ176" s="36"/>
      <c r="NK176" s="36"/>
      <c r="NL176" s="36"/>
      <c r="NM176" s="36"/>
      <c r="NN176" s="36"/>
      <c r="NO176" s="36"/>
      <c r="NP176" s="36"/>
      <c r="NQ176" s="36"/>
      <c r="NR176" s="36"/>
      <c r="NS176" s="36"/>
      <c r="NT176" s="36"/>
      <c r="NU176" s="36"/>
      <c r="NV176" s="36"/>
      <c r="NW176" s="36"/>
      <c r="NX176" s="36"/>
      <c r="NY176" s="36"/>
      <c r="NZ176" s="36"/>
      <c r="OA176" s="36"/>
      <c r="OB176" s="36"/>
      <c r="OC176" s="36"/>
      <c r="OD176" s="36"/>
      <c r="OE176" s="36"/>
      <c r="OF176" s="36"/>
      <c r="OG176" s="36"/>
      <c r="OH176" s="36"/>
      <c r="OI176" s="36"/>
      <c r="OJ176" s="36"/>
      <c r="OK176" s="36"/>
      <c r="OL176" s="36"/>
      <c r="OM176" s="36"/>
      <c r="ON176" s="36"/>
      <c r="OO176" s="36"/>
      <c r="OP176" s="36"/>
      <c r="OQ176" s="36"/>
      <c r="OR176" s="36"/>
      <c r="OS176" s="36"/>
      <c r="OT176" s="36"/>
      <c r="OU176" s="36"/>
      <c r="OV176" s="36"/>
      <c r="OW176" s="36"/>
      <c r="OX176" s="36"/>
      <c r="OY176" s="36"/>
      <c r="OZ176" s="36"/>
      <c r="PA176" s="36"/>
      <c r="PB176" s="36"/>
      <c r="PC176" s="36"/>
      <c r="PD176" s="36"/>
      <c r="PE176" s="36"/>
      <c r="PF176" s="36"/>
      <c r="PG176" s="36"/>
      <c r="PH176" s="36"/>
      <c r="PI176" s="36"/>
      <c r="PJ176" s="36"/>
      <c r="PK176" s="36"/>
      <c r="PL176" s="36"/>
      <c r="PM176" s="36"/>
      <c r="PN176" s="36"/>
      <c r="PO176" s="36"/>
      <c r="PP176" s="36"/>
      <c r="PQ176" s="36"/>
      <c r="PR176" s="36"/>
      <c r="PS176" s="36"/>
      <c r="PT176" s="36"/>
      <c r="PU176" s="36"/>
      <c r="PV176" s="36"/>
      <c r="PW176" s="36"/>
      <c r="PX176" s="36"/>
      <c r="PY176" s="36"/>
      <c r="PZ176" s="36"/>
      <c r="QA176" s="36"/>
      <c r="QB176" s="36"/>
      <c r="QC176" s="36"/>
      <c r="QD176" s="36"/>
      <c r="QE176" s="36"/>
      <c r="QF176" s="36"/>
      <c r="QG176" s="36"/>
      <c r="QH176" s="36"/>
      <c r="QI176" s="36"/>
      <c r="QJ176" s="36"/>
      <c r="QK176" s="36"/>
      <c r="QL176" s="36"/>
      <c r="QM176" s="36"/>
      <c r="QN176" s="36"/>
      <c r="QO176" s="36"/>
      <c r="QP176" s="36"/>
      <c r="QQ176" s="36"/>
      <c r="QR176" s="36"/>
      <c r="QS176" s="36"/>
      <c r="QT176" s="36"/>
      <c r="QU176" s="36"/>
      <c r="QV176" s="36"/>
      <c r="QW176" s="36"/>
      <c r="QX176" s="36"/>
      <c r="QY176" s="36"/>
      <c r="QZ176" s="36"/>
      <c r="RA176" s="36"/>
      <c r="RB176" s="36"/>
      <c r="RC176" s="36"/>
      <c r="RD176" s="36"/>
      <c r="RE176" s="36"/>
      <c r="RF176" s="36"/>
      <c r="RG176" s="36"/>
      <c r="RH176" s="36"/>
      <c r="RI176" s="36"/>
      <c r="RJ176" s="36"/>
      <c r="RK176" s="36"/>
      <c r="RL176" s="36"/>
    </row>
    <row r="177" spans="1:480" s="37" customFormat="1" ht="77.25" customHeight="1" x14ac:dyDescent="0.25">
      <c r="A177" s="44" t="s">
        <v>109</v>
      </c>
      <c r="B177" s="44" t="s">
        <v>123</v>
      </c>
      <c r="C177" s="44" t="s">
        <v>21</v>
      </c>
      <c r="D177" s="97" t="s">
        <v>192</v>
      </c>
      <c r="E177" s="43" t="s">
        <v>34</v>
      </c>
      <c r="F177" s="44" t="s">
        <v>35</v>
      </c>
      <c r="G177" s="49">
        <v>0</v>
      </c>
      <c r="H177" s="72" t="s">
        <v>15</v>
      </c>
      <c r="I177" s="45">
        <v>0</v>
      </c>
      <c r="J177" s="45">
        <v>1</v>
      </c>
      <c r="K177" s="42">
        <v>0</v>
      </c>
      <c r="L177" s="42">
        <v>0</v>
      </c>
      <c r="M177" s="107">
        <v>7000</v>
      </c>
      <c r="N177" s="83"/>
      <c r="O177" s="83"/>
      <c r="P177" s="83"/>
      <c r="Q177" s="163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  <c r="AG177" s="36"/>
      <c r="AH177" s="36"/>
      <c r="AI177" s="36"/>
      <c r="AJ177" s="36"/>
      <c r="AK177" s="36"/>
      <c r="AL177" s="36"/>
      <c r="AM177" s="36"/>
      <c r="AN177" s="36"/>
      <c r="AO177" s="36"/>
      <c r="AP177" s="36"/>
      <c r="AQ177" s="36"/>
      <c r="AR177" s="36"/>
      <c r="AS177" s="36"/>
      <c r="AT177" s="36"/>
      <c r="AU177" s="36"/>
      <c r="AV177" s="36"/>
      <c r="AW177" s="36"/>
      <c r="AX177" s="36"/>
      <c r="AY177" s="36"/>
      <c r="AZ177" s="36"/>
      <c r="BA177" s="36"/>
      <c r="BB177" s="36"/>
      <c r="BC177" s="36"/>
      <c r="BD177" s="36"/>
      <c r="BE177" s="36"/>
      <c r="BF177" s="36"/>
      <c r="BG177" s="36"/>
      <c r="BH177" s="36"/>
      <c r="BI177" s="36"/>
      <c r="BJ177" s="36"/>
      <c r="BK177" s="36"/>
      <c r="BL177" s="36"/>
      <c r="BM177" s="36"/>
      <c r="BN177" s="36"/>
      <c r="BO177" s="36"/>
      <c r="BP177" s="36"/>
      <c r="BQ177" s="36"/>
      <c r="BR177" s="36"/>
      <c r="BS177" s="36"/>
      <c r="BT177" s="36"/>
      <c r="BU177" s="36"/>
      <c r="BV177" s="36"/>
      <c r="BW177" s="36"/>
      <c r="BX177" s="36"/>
      <c r="BY177" s="36"/>
      <c r="BZ177" s="36"/>
      <c r="CA177" s="36"/>
      <c r="CB177" s="36"/>
      <c r="CC177" s="36"/>
      <c r="CD177" s="36"/>
      <c r="CE177" s="36"/>
      <c r="CF177" s="36"/>
      <c r="CG177" s="36"/>
      <c r="CH177" s="36"/>
      <c r="CI177" s="36"/>
      <c r="CJ177" s="36"/>
      <c r="CK177" s="36"/>
      <c r="CL177" s="36"/>
      <c r="CM177" s="36"/>
      <c r="CN177" s="36"/>
      <c r="CO177" s="36"/>
      <c r="CP177" s="36"/>
      <c r="CQ177" s="36"/>
      <c r="CR177" s="36"/>
      <c r="CS177" s="36"/>
      <c r="CT177" s="36"/>
      <c r="CU177" s="36"/>
      <c r="CV177" s="36"/>
      <c r="CW177" s="36"/>
      <c r="CX177" s="36"/>
      <c r="CY177" s="36"/>
      <c r="CZ177" s="36"/>
      <c r="DA177" s="36"/>
      <c r="DB177" s="36"/>
      <c r="DC177" s="36"/>
      <c r="DD177" s="36"/>
      <c r="DE177" s="36"/>
      <c r="DF177" s="36"/>
      <c r="DG177" s="36"/>
      <c r="DH177" s="36"/>
      <c r="DI177" s="36"/>
      <c r="DJ177" s="36"/>
      <c r="DK177" s="36"/>
      <c r="DL177" s="36"/>
      <c r="DM177" s="36"/>
      <c r="DN177" s="36"/>
      <c r="DO177" s="36"/>
      <c r="DP177" s="36"/>
      <c r="DQ177" s="36"/>
      <c r="DR177" s="36"/>
      <c r="DS177" s="36"/>
      <c r="DT177" s="36"/>
      <c r="DU177" s="36"/>
      <c r="DV177" s="36"/>
      <c r="DW177" s="36"/>
      <c r="DX177" s="36"/>
      <c r="DY177" s="36"/>
      <c r="DZ177" s="36"/>
      <c r="EA177" s="36"/>
      <c r="EB177" s="36"/>
      <c r="EC177" s="36"/>
      <c r="ED177" s="36"/>
      <c r="EE177" s="36"/>
      <c r="EF177" s="36"/>
      <c r="EG177" s="36"/>
      <c r="EH177" s="36"/>
      <c r="EI177" s="36"/>
      <c r="EJ177" s="36"/>
      <c r="EK177" s="36"/>
      <c r="EL177" s="36"/>
      <c r="EM177" s="36"/>
      <c r="EN177" s="36"/>
      <c r="EO177" s="36"/>
      <c r="EP177" s="36"/>
      <c r="EQ177" s="36"/>
      <c r="ER177" s="36"/>
      <c r="ES177" s="36"/>
      <c r="ET177" s="36"/>
      <c r="EU177" s="36"/>
      <c r="EV177" s="36"/>
      <c r="EW177" s="36"/>
      <c r="EX177" s="36"/>
      <c r="EY177" s="36"/>
      <c r="EZ177" s="36"/>
      <c r="FA177" s="36"/>
      <c r="FB177" s="36"/>
      <c r="FC177" s="36"/>
      <c r="FD177" s="36"/>
      <c r="FE177" s="36"/>
      <c r="FF177" s="36"/>
      <c r="FG177" s="36"/>
      <c r="FH177" s="36"/>
      <c r="FI177" s="36"/>
      <c r="FJ177" s="36"/>
      <c r="FK177" s="36"/>
      <c r="FL177" s="36"/>
      <c r="FM177" s="36"/>
      <c r="FN177" s="36"/>
      <c r="FO177" s="36"/>
      <c r="FP177" s="36"/>
      <c r="FQ177" s="36"/>
      <c r="FR177" s="36"/>
      <c r="FS177" s="36"/>
      <c r="FT177" s="36"/>
      <c r="FU177" s="36"/>
      <c r="FV177" s="36"/>
      <c r="FW177" s="36"/>
      <c r="FX177" s="36"/>
      <c r="FY177" s="36"/>
      <c r="FZ177" s="36"/>
      <c r="GA177" s="36"/>
      <c r="GB177" s="36"/>
      <c r="GC177" s="36"/>
      <c r="GD177" s="36"/>
      <c r="GE177" s="36"/>
      <c r="GF177" s="36"/>
      <c r="GG177" s="36"/>
      <c r="GH177" s="36"/>
      <c r="GI177" s="36"/>
      <c r="GJ177" s="36"/>
      <c r="GK177" s="36"/>
      <c r="GL177" s="36"/>
      <c r="GM177" s="36"/>
      <c r="GN177" s="36"/>
      <c r="GO177" s="36"/>
      <c r="GP177" s="36"/>
      <c r="GQ177" s="36"/>
      <c r="GR177" s="36"/>
      <c r="GS177" s="36"/>
      <c r="GT177" s="36"/>
      <c r="GU177" s="36"/>
      <c r="GV177" s="36"/>
      <c r="GW177" s="36"/>
      <c r="GX177" s="36"/>
      <c r="GY177" s="36"/>
      <c r="GZ177" s="36"/>
      <c r="HA177" s="36"/>
      <c r="HB177" s="36"/>
      <c r="HC177" s="36"/>
      <c r="HD177" s="36"/>
      <c r="HE177" s="36"/>
      <c r="HF177" s="36"/>
      <c r="HG177" s="36"/>
      <c r="HH177" s="36"/>
      <c r="HI177" s="36"/>
      <c r="HJ177" s="36"/>
      <c r="HK177" s="36"/>
      <c r="HL177" s="36"/>
      <c r="HM177" s="36"/>
      <c r="HN177" s="36"/>
      <c r="HO177" s="36"/>
      <c r="HP177" s="36"/>
      <c r="HQ177" s="36"/>
      <c r="HR177" s="36"/>
      <c r="HS177" s="36"/>
      <c r="HT177" s="36"/>
      <c r="HU177" s="36"/>
      <c r="HV177" s="36"/>
      <c r="HW177" s="36"/>
      <c r="HX177" s="36"/>
      <c r="HY177" s="36"/>
      <c r="HZ177" s="36"/>
      <c r="IA177" s="36"/>
      <c r="IB177" s="36"/>
      <c r="IC177" s="36"/>
      <c r="ID177" s="36"/>
      <c r="IE177" s="36"/>
      <c r="IF177" s="36"/>
      <c r="IG177" s="36"/>
      <c r="IH177" s="36"/>
      <c r="II177" s="36"/>
      <c r="IJ177" s="36"/>
      <c r="IK177" s="36"/>
      <c r="IL177" s="36"/>
      <c r="IM177" s="36"/>
      <c r="IN177" s="36"/>
      <c r="IO177" s="36"/>
      <c r="IP177" s="36"/>
      <c r="IQ177" s="36"/>
      <c r="IR177" s="36"/>
      <c r="IS177" s="36"/>
      <c r="IT177" s="36"/>
      <c r="IU177" s="36"/>
      <c r="IV177" s="36"/>
      <c r="IW177" s="36"/>
      <c r="IX177" s="36"/>
      <c r="IY177" s="36"/>
      <c r="IZ177" s="36"/>
      <c r="JA177" s="36"/>
      <c r="JB177" s="36"/>
      <c r="JC177" s="36"/>
      <c r="JD177" s="36"/>
      <c r="JE177" s="36"/>
      <c r="JF177" s="36"/>
      <c r="JG177" s="36"/>
      <c r="JH177" s="36"/>
      <c r="JI177" s="36"/>
      <c r="JJ177" s="36"/>
      <c r="JK177" s="36"/>
      <c r="JL177" s="36"/>
      <c r="JM177" s="36"/>
      <c r="JN177" s="36"/>
      <c r="JO177" s="36"/>
      <c r="JP177" s="36"/>
      <c r="JQ177" s="36"/>
      <c r="JR177" s="36"/>
      <c r="JS177" s="36"/>
      <c r="JT177" s="36"/>
      <c r="JU177" s="36"/>
      <c r="JV177" s="36"/>
      <c r="JW177" s="36"/>
      <c r="JX177" s="36"/>
      <c r="JY177" s="36"/>
      <c r="JZ177" s="36"/>
      <c r="KA177" s="36"/>
      <c r="KB177" s="36"/>
      <c r="KC177" s="36"/>
      <c r="KD177" s="36"/>
      <c r="KE177" s="36"/>
      <c r="KF177" s="36"/>
      <c r="KG177" s="36"/>
      <c r="KH177" s="36"/>
      <c r="KI177" s="36"/>
      <c r="KJ177" s="36"/>
      <c r="KK177" s="36"/>
      <c r="KL177" s="36"/>
      <c r="KM177" s="36"/>
      <c r="KN177" s="36"/>
      <c r="KO177" s="36"/>
      <c r="KP177" s="36"/>
      <c r="KQ177" s="36"/>
      <c r="KR177" s="36"/>
      <c r="KS177" s="36"/>
      <c r="KT177" s="36"/>
      <c r="KU177" s="36"/>
      <c r="KV177" s="36"/>
      <c r="KW177" s="36"/>
      <c r="KX177" s="36"/>
      <c r="KY177" s="36"/>
      <c r="KZ177" s="36"/>
      <c r="LA177" s="36"/>
      <c r="LB177" s="36"/>
      <c r="LC177" s="36"/>
      <c r="LD177" s="36"/>
      <c r="LE177" s="36"/>
      <c r="LF177" s="36"/>
      <c r="LG177" s="36"/>
      <c r="LH177" s="36"/>
      <c r="LI177" s="36"/>
      <c r="LJ177" s="36"/>
      <c r="LK177" s="36"/>
      <c r="LL177" s="36"/>
      <c r="LM177" s="36"/>
      <c r="LN177" s="36"/>
      <c r="LO177" s="36"/>
      <c r="LP177" s="36"/>
      <c r="LQ177" s="36"/>
      <c r="LR177" s="36"/>
      <c r="LS177" s="36"/>
      <c r="LT177" s="36"/>
      <c r="LU177" s="36"/>
      <c r="LV177" s="36"/>
      <c r="LW177" s="36"/>
      <c r="LX177" s="36"/>
      <c r="LY177" s="36"/>
      <c r="LZ177" s="36"/>
      <c r="MA177" s="36"/>
      <c r="MB177" s="36"/>
      <c r="MC177" s="36"/>
      <c r="MD177" s="36"/>
      <c r="ME177" s="36"/>
      <c r="MF177" s="36"/>
      <c r="MG177" s="36"/>
      <c r="MH177" s="36"/>
      <c r="MI177" s="36"/>
      <c r="MJ177" s="36"/>
      <c r="MK177" s="36"/>
      <c r="ML177" s="36"/>
      <c r="MM177" s="36"/>
      <c r="MN177" s="36"/>
      <c r="MO177" s="36"/>
      <c r="MP177" s="36"/>
      <c r="MQ177" s="36"/>
      <c r="MR177" s="36"/>
      <c r="MS177" s="36"/>
      <c r="MT177" s="36"/>
      <c r="MU177" s="36"/>
      <c r="MV177" s="36"/>
      <c r="MW177" s="36"/>
      <c r="MX177" s="36"/>
      <c r="MY177" s="36"/>
      <c r="MZ177" s="36"/>
      <c r="NA177" s="36"/>
      <c r="NB177" s="36"/>
      <c r="NC177" s="36"/>
      <c r="ND177" s="36"/>
      <c r="NE177" s="36"/>
      <c r="NF177" s="36"/>
      <c r="NG177" s="36"/>
      <c r="NH177" s="36"/>
      <c r="NI177" s="36"/>
      <c r="NJ177" s="36"/>
      <c r="NK177" s="36"/>
      <c r="NL177" s="36"/>
      <c r="NM177" s="36"/>
      <c r="NN177" s="36"/>
      <c r="NO177" s="36"/>
      <c r="NP177" s="36"/>
      <c r="NQ177" s="36"/>
      <c r="NR177" s="36"/>
      <c r="NS177" s="36"/>
      <c r="NT177" s="36"/>
      <c r="NU177" s="36"/>
      <c r="NV177" s="36"/>
      <c r="NW177" s="36"/>
      <c r="NX177" s="36"/>
      <c r="NY177" s="36"/>
      <c r="NZ177" s="36"/>
      <c r="OA177" s="36"/>
      <c r="OB177" s="36"/>
      <c r="OC177" s="36"/>
      <c r="OD177" s="36"/>
      <c r="OE177" s="36"/>
      <c r="OF177" s="36"/>
      <c r="OG177" s="36"/>
      <c r="OH177" s="36"/>
      <c r="OI177" s="36"/>
      <c r="OJ177" s="36"/>
      <c r="OK177" s="36"/>
      <c r="OL177" s="36"/>
      <c r="OM177" s="36"/>
      <c r="ON177" s="36"/>
      <c r="OO177" s="36"/>
      <c r="OP177" s="36"/>
      <c r="OQ177" s="36"/>
      <c r="OR177" s="36"/>
      <c r="OS177" s="36"/>
      <c r="OT177" s="36"/>
      <c r="OU177" s="36"/>
      <c r="OV177" s="36"/>
      <c r="OW177" s="36"/>
      <c r="OX177" s="36"/>
      <c r="OY177" s="36"/>
      <c r="OZ177" s="36"/>
      <c r="PA177" s="36"/>
      <c r="PB177" s="36"/>
      <c r="PC177" s="36"/>
      <c r="PD177" s="36"/>
      <c r="PE177" s="36"/>
      <c r="PF177" s="36"/>
      <c r="PG177" s="36"/>
      <c r="PH177" s="36"/>
      <c r="PI177" s="36"/>
      <c r="PJ177" s="36"/>
      <c r="PK177" s="36"/>
      <c r="PL177" s="36"/>
      <c r="PM177" s="36"/>
      <c r="PN177" s="36"/>
      <c r="PO177" s="36"/>
      <c r="PP177" s="36"/>
      <c r="PQ177" s="36"/>
      <c r="PR177" s="36"/>
      <c r="PS177" s="36"/>
      <c r="PT177" s="36"/>
      <c r="PU177" s="36"/>
      <c r="PV177" s="36"/>
      <c r="PW177" s="36"/>
      <c r="PX177" s="36"/>
      <c r="PY177" s="36"/>
      <c r="PZ177" s="36"/>
      <c r="QA177" s="36"/>
      <c r="QB177" s="36"/>
      <c r="QC177" s="36"/>
      <c r="QD177" s="36"/>
      <c r="QE177" s="36"/>
      <c r="QF177" s="36"/>
      <c r="QG177" s="36"/>
      <c r="QH177" s="36"/>
      <c r="QI177" s="36"/>
      <c r="QJ177" s="36"/>
      <c r="QK177" s="36"/>
      <c r="QL177" s="36"/>
      <c r="QM177" s="36"/>
      <c r="QN177" s="36"/>
      <c r="QO177" s="36"/>
      <c r="QP177" s="36"/>
      <c r="QQ177" s="36"/>
      <c r="QR177" s="36"/>
      <c r="QS177" s="36"/>
      <c r="QT177" s="36"/>
      <c r="QU177" s="36"/>
      <c r="QV177" s="36"/>
      <c r="QW177" s="36"/>
      <c r="QX177" s="36"/>
      <c r="QY177" s="36"/>
      <c r="QZ177" s="36"/>
      <c r="RA177" s="36"/>
      <c r="RB177" s="36"/>
      <c r="RC177" s="36"/>
      <c r="RD177" s="36"/>
      <c r="RE177" s="36"/>
      <c r="RF177" s="36"/>
      <c r="RG177" s="36"/>
      <c r="RH177" s="36"/>
      <c r="RI177" s="36"/>
      <c r="RJ177" s="36"/>
      <c r="RK177" s="36"/>
      <c r="RL177" s="36"/>
    </row>
    <row r="178" spans="1:480" s="37" customFormat="1" ht="82.5" customHeight="1" x14ac:dyDescent="0.25">
      <c r="A178" s="120" t="s">
        <v>15</v>
      </c>
      <c r="B178" s="120" t="s">
        <v>15</v>
      </c>
      <c r="C178" s="120" t="s">
        <v>15</v>
      </c>
      <c r="D178" s="136" t="s">
        <v>193</v>
      </c>
      <c r="E178" s="122" t="s">
        <v>111</v>
      </c>
      <c r="F178" s="137" t="s">
        <v>20</v>
      </c>
      <c r="G178" s="126">
        <f>G179+G180+G181+G182+G183+G184+G185+G186+G187</f>
        <v>3.21</v>
      </c>
      <c r="H178" s="125" t="s">
        <v>15</v>
      </c>
      <c r="I178" s="126">
        <f>I179+I180+I181+I182+I183+I184+I185+I186+I187</f>
        <v>0</v>
      </c>
      <c r="J178" s="126">
        <f>J179+J180+J181+J182+J183+J184+J185+J186+J187</f>
        <v>0</v>
      </c>
      <c r="K178" s="126">
        <f>SUM(K179:K188)</f>
        <v>67385.87</v>
      </c>
      <c r="L178" s="126">
        <f>SUM(L179:L188)</f>
        <v>0</v>
      </c>
      <c r="M178" s="126">
        <f>SUM(M179:M188)</f>
        <v>0</v>
      </c>
      <c r="N178" s="83"/>
      <c r="O178" s="83"/>
      <c r="P178" s="83"/>
      <c r="Q178" s="163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  <c r="AO178" s="36"/>
      <c r="AP178" s="36"/>
      <c r="AQ178" s="36"/>
      <c r="AR178" s="36"/>
      <c r="AS178" s="36"/>
      <c r="AT178" s="36"/>
      <c r="AU178" s="36"/>
      <c r="AV178" s="36"/>
      <c r="AW178" s="36"/>
      <c r="AX178" s="36"/>
      <c r="AY178" s="36"/>
      <c r="AZ178" s="36"/>
      <c r="BA178" s="36"/>
      <c r="BB178" s="36"/>
      <c r="BC178" s="36"/>
      <c r="BD178" s="36"/>
      <c r="BE178" s="36"/>
      <c r="BF178" s="36"/>
      <c r="BG178" s="36"/>
      <c r="BH178" s="36"/>
      <c r="BI178" s="36"/>
      <c r="BJ178" s="36"/>
      <c r="BK178" s="36"/>
      <c r="BL178" s="36"/>
      <c r="BM178" s="36"/>
      <c r="BN178" s="36"/>
      <c r="BO178" s="36"/>
      <c r="BP178" s="36"/>
      <c r="BQ178" s="36"/>
      <c r="BR178" s="36"/>
      <c r="BS178" s="36"/>
      <c r="BT178" s="36"/>
      <c r="BU178" s="36"/>
      <c r="BV178" s="36"/>
      <c r="BW178" s="36"/>
      <c r="BX178" s="36"/>
      <c r="BY178" s="36"/>
      <c r="BZ178" s="36"/>
      <c r="CA178" s="36"/>
      <c r="CB178" s="36"/>
      <c r="CC178" s="36"/>
      <c r="CD178" s="36"/>
      <c r="CE178" s="36"/>
      <c r="CF178" s="36"/>
      <c r="CG178" s="36"/>
      <c r="CH178" s="36"/>
      <c r="CI178" s="36"/>
      <c r="CJ178" s="36"/>
      <c r="CK178" s="36"/>
      <c r="CL178" s="36"/>
      <c r="CM178" s="36"/>
      <c r="CN178" s="36"/>
      <c r="CO178" s="36"/>
      <c r="CP178" s="36"/>
      <c r="CQ178" s="36"/>
      <c r="CR178" s="36"/>
      <c r="CS178" s="36"/>
      <c r="CT178" s="36"/>
      <c r="CU178" s="36"/>
      <c r="CV178" s="36"/>
      <c r="CW178" s="36"/>
      <c r="CX178" s="36"/>
      <c r="CY178" s="36"/>
      <c r="CZ178" s="36"/>
      <c r="DA178" s="36"/>
      <c r="DB178" s="36"/>
      <c r="DC178" s="36"/>
      <c r="DD178" s="36"/>
      <c r="DE178" s="36"/>
      <c r="DF178" s="36"/>
      <c r="DG178" s="36"/>
      <c r="DH178" s="36"/>
      <c r="DI178" s="36"/>
      <c r="DJ178" s="36"/>
      <c r="DK178" s="36"/>
      <c r="DL178" s="36"/>
      <c r="DM178" s="36"/>
      <c r="DN178" s="36"/>
      <c r="DO178" s="36"/>
      <c r="DP178" s="36"/>
      <c r="DQ178" s="36"/>
      <c r="DR178" s="36"/>
      <c r="DS178" s="36"/>
      <c r="DT178" s="36"/>
      <c r="DU178" s="36"/>
      <c r="DV178" s="36"/>
      <c r="DW178" s="36"/>
      <c r="DX178" s="36"/>
      <c r="DY178" s="36"/>
      <c r="DZ178" s="36"/>
      <c r="EA178" s="36"/>
      <c r="EB178" s="36"/>
      <c r="EC178" s="36"/>
      <c r="ED178" s="36"/>
      <c r="EE178" s="36"/>
      <c r="EF178" s="36"/>
      <c r="EG178" s="36"/>
      <c r="EH178" s="36"/>
      <c r="EI178" s="36"/>
      <c r="EJ178" s="36"/>
      <c r="EK178" s="36"/>
      <c r="EL178" s="36"/>
      <c r="EM178" s="36"/>
      <c r="EN178" s="36"/>
      <c r="EO178" s="36"/>
      <c r="EP178" s="36"/>
      <c r="EQ178" s="36"/>
      <c r="ER178" s="36"/>
      <c r="ES178" s="36"/>
      <c r="ET178" s="36"/>
      <c r="EU178" s="36"/>
      <c r="EV178" s="36"/>
      <c r="EW178" s="36"/>
      <c r="EX178" s="36"/>
      <c r="EY178" s="36"/>
      <c r="EZ178" s="36"/>
      <c r="FA178" s="36"/>
      <c r="FB178" s="36"/>
      <c r="FC178" s="36"/>
      <c r="FD178" s="36"/>
      <c r="FE178" s="36"/>
      <c r="FF178" s="36"/>
      <c r="FG178" s="36"/>
      <c r="FH178" s="36"/>
      <c r="FI178" s="36"/>
      <c r="FJ178" s="36"/>
      <c r="FK178" s="36"/>
      <c r="FL178" s="36"/>
      <c r="FM178" s="36"/>
      <c r="FN178" s="36"/>
      <c r="FO178" s="36"/>
      <c r="FP178" s="36"/>
      <c r="FQ178" s="36"/>
      <c r="FR178" s="36"/>
      <c r="FS178" s="36"/>
      <c r="FT178" s="36"/>
      <c r="FU178" s="36"/>
      <c r="FV178" s="36"/>
      <c r="FW178" s="36"/>
      <c r="FX178" s="36"/>
      <c r="FY178" s="36"/>
      <c r="FZ178" s="36"/>
      <c r="GA178" s="36"/>
      <c r="GB178" s="36"/>
      <c r="GC178" s="36"/>
      <c r="GD178" s="36"/>
      <c r="GE178" s="36"/>
      <c r="GF178" s="36"/>
      <c r="GG178" s="36"/>
      <c r="GH178" s="36"/>
      <c r="GI178" s="36"/>
      <c r="GJ178" s="36"/>
      <c r="GK178" s="36"/>
      <c r="GL178" s="36"/>
      <c r="GM178" s="36"/>
      <c r="GN178" s="36"/>
      <c r="GO178" s="36"/>
      <c r="GP178" s="36"/>
      <c r="GQ178" s="36"/>
      <c r="GR178" s="36"/>
      <c r="GS178" s="36"/>
      <c r="GT178" s="36"/>
      <c r="GU178" s="36"/>
      <c r="GV178" s="36"/>
      <c r="GW178" s="36"/>
      <c r="GX178" s="36"/>
      <c r="GY178" s="36"/>
      <c r="GZ178" s="36"/>
      <c r="HA178" s="36"/>
      <c r="HB178" s="36"/>
      <c r="HC178" s="36"/>
      <c r="HD178" s="36"/>
      <c r="HE178" s="36"/>
      <c r="HF178" s="36"/>
      <c r="HG178" s="36"/>
      <c r="HH178" s="36"/>
      <c r="HI178" s="36"/>
      <c r="HJ178" s="36"/>
      <c r="HK178" s="36"/>
      <c r="HL178" s="36"/>
      <c r="HM178" s="36"/>
      <c r="HN178" s="36"/>
      <c r="HO178" s="36"/>
      <c r="HP178" s="36"/>
      <c r="HQ178" s="36"/>
      <c r="HR178" s="36"/>
      <c r="HS178" s="36"/>
      <c r="HT178" s="36"/>
      <c r="HU178" s="36"/>
      <c r="HV178" s="36"/>
      <c r="HW178" s="36"/>
      <c r="HX178" s="36"/>
      <c r="HY178" s="36"/>
      <c r="HZ178" s="36"/>
      <c r="IA178" s="36"/>
      <c r="IB178" s="36"/>
      <c r="IC178" s="36"/>
      <c r="ID178" s="36"/>
      <c r="IE178" s="36"/>
      <c r="IF178" s="36"/>
      <c r="IG178" s="36"/>
      <c r="IH178" s="36"/>
      <c r="II178" s="36"/>
      <c r="IJ178" s="36"/>
      <c r="IK178" s="36"/>
      <c r="IL178" s="36"/>
      <c r="IM178" s="36"/>
      <c r="IN178" s="36"/>
      <c r="IO178" s="36"/>
      <c r="IP178" s="36"/>
      <c r="IQ178" s="36"/>
      <c r="IR178" s="36"/>
      <c r="IS178" s="36"/>
      <c r="IT178" s="36"/>
      <c r="IU178" s="36"/>
      <c r="IV178" s="36"/>
      <c r="IW178" s="36"/>
      <c r="IX178" s="36"/>
      <c r="IY178" s="36"/>
      <c r="IZ178" s="36"/>
      <c r="JA178" s="36"/>
      <c r="JB178" s="36"/>
      <c r="JC178" s="36"/>
      <c r="JD178" s="36"/>
      <c r="JE178" s="36"/>
      <c r="JF178" s="36"/>
      <c r="JG178" s="36"/>
      <c r="JH178" s="36"/>
      <c r="JI178" s="36"/>
      <c r="JJ178" s="36"/>
      <c r="JK178" s="36"/>
      <c r="JL178" s="36"/>
      <c r="JM178" s="36"/>
      <c r="JN178" s="36"/>
      <c r="JO178" s="36"/>
      <c r="JP178" s="36"/>
      <c r="JQ178" s="36"/>
      <c r="JR178" s="36"/>
      <c r="JS178" s="36"/>
      <c r="JT178" s="36"/>
      <c r="JU178" s="36"/>
      <c r="JV178" s="36"/>
      <c r="JW178" s="36"/>
      <c r="JX178" s="36"/>
      <c r="JY178" s="36"/>
      <c r="JZ178" s="36"/>
      <c r="KA178" s="36"/>
      <c r="KB178" s="36"/>
      <c r="KC178" s="36"/>
      <c r="KD178" s="36"/>
      <c r="KE178" s="36"/>
      <c r="KF178" s="36"/>
      <c r="KG178" s="36"/>
      <c r="KH178" s="36"/>
      <c r="KI178" s="36"/>
      <c r="KJ178" s="36"/>
      <c r="KK178" s="36"/>
      <c r="KL178" s="36"/>
      <c r="KM178" s="36"/>
      <c r="KN178" s="36"/>
      <c r="KO178" s="36"/>
      <c r="KP178" s="36"/>
      <c r="KQ178" s="36"/>
      <c r="KR178" s="36"/>
      <c r="KS178" s="36"/>
      <c r="KT178" s="36"/>
      <c r="KU178" s="36"/>
      <c r="KV178" s="36"/>
      <c r="KW178" s="36"/>
      <c r="KX178" s="36"/>
      <c r="KY178" s="36"/>
      <c r="KZ178" s="36"/>
      <c r="LA178" s="36"/>
      <c r="LB178" s="36"/>
      <c r="LC178" s="36"/>
      <c r="LD178" s="36"/>
      <c r="LE178" s="36"/>
      <c r="LF178" s="36"/>
      <c r="LG178" s="36"/>
      <c r="LH178" s="36"/>
      <c r="LI178" s="36"/>
      <c r="LJ178" s="36"/>
      <c r="LK178" s="36"/>
      <c r="LL178" s="36"/>
      <c r="LM178" s="36"/>
      <c r="LN178" s="36"/>
      <c r="LO178" s="36"/>
      <c r="LP178" s="36"/>
      <c r="LQ178" s="36"/>
      <c r="LR178" s="36"/>
      <c r="LS178" s="36"/>
      <c r="LT178" s="36"/>
      <c r="LU178" s="36"/>
      <c r="LV178" s="36"/>
      <c r="LW178" s="36"/>
      <c r="LX178" s="36"/>
      <c r="LY178" s="36"/>
      <c r="LZ178" s="36"/>
      <c r="MA178" s="36"/>
      <c r="MB178" s="36"/>
      <c r="MC178" s="36"/>
      <c r="MD178" s="36"/>
      <c r="ME178" s="36"/>
      <c r="MF178" s="36"/>
      <c r="MG178" s="36"/>
      <c r="MH178" s="36"/>
      <c r="MI178" s="36"/>
      <c r="MJ178" s="36"/>
      <c r="MK178" s="36"/>
      <c r="ML178" s="36"/>
      <c r="MM178" s="36"/>
      <c r="MN178" s="36"/>
      <c r="MO178" s="36"/>
      <c r="MP178" s="36"/>
      <c r="MQ178" s="36"/>
      <c r="MR178" s="36"/>
      <c r="MS178" s="36"/>
      <c r="MT178" s="36"/>
      <c r="MU178" s="36"/>
      <c r="MV178" s="36"/>
      <c r="MW178" s="36"/>
      <c r="MX178" s="36"/>
      <c r="MY178" s="36"/>
      <c r="MZ178" s="36"/>
      <c r="NA178" s="36"/>
      <c r="NB178" s="36"/>
      <c r="NC178" s="36"/>
      <c r="ND178" s="36"/>
      <c r="NE178" s="36"/>
      <c r="NF178" s="36"/>
      <c r="NG178" s="36"/>
      <c r="NH178" s="36"/>
      <c r="NI178" s="36"/>
      <c r="NJ178" s="36"/>
      <c r="NK178" s="36"/>
      <c r="NL178" s="36"/>
      <c r="NM178" s="36"/>
      <c r="NN178" s="36"/>
      <c r="NO178" s="36"/>
      <c r="NP178" s="36"/>
      <c r="NQ178" s="36"/>
      <c r="NR178" s="36"/>
      <c r="NS178" s="36"/>
      <c r="NT178" s="36"/>
      <c r="NU178" s="36"/>
      <c r="NV178" s="36"/>
      <c r="NW178" s="36"/>
      <c r="NX178" s="36"/>
      <c r="NY178" s="36"/>
      <c r="NZ178" s="36"/>
      <c r="OA178" s="36"/>
      <c r="OB178" s="36"/>
      <c r="OC178" s="36"/>
      <c r="OD178" s="36"/>
      <c r="OE178" s="36"/>
      <c r="OF178" s="36"/>
      <c r="OG178" s="36"/>
      <c r="OH178" s="36"/>
      <c r="OI178" s="36"/>
      <c r="OJ178" s="36"/>
      <c r="OK178" s="36"/>
      <c r="OL178" s="36"/>
      <c r="OM178" s="36"/>
      <c r="ON178" s="36"/>
      <c r="OO178" s="36"/>
      <c r="OP178" s="36"/>
      <c r="OQ178" s="36"/>
      <c r="OR178" s="36"/>
      <c r="OS178" s="36"/>
      <c r="OT178" s="36"/>
      <c r="OU178" s="36"/>
      <c r="OV178" s="36"/>
      <c r="OW178" s="36"/>
      <c r="OX178" s="36"/>
      <c r="OY178" s="36"/>
      <c r="OZ178" s="36"/>
      <c r="PA178" s="36"/>
      <c r="PB178" s="36"/>
      <c r="PC178" s="36"/>
      <c r="PD178" s="36"/>
      <c r="PE178" s="36"/>
      <c r="PF178" s="36"/>
      <c r="PG178" s="36"/>
      <c r="PH178" s="36"/>
      <c r="PI178" s="36"/>
      <c r="PJ178" s="36"/>
      <c r="PK178" s="36"/>
      <c r="PL178" s="36"/>
      <c r="PM178" s="36"/>
      <c r="PN178" s="36"/>
      <c r="PO178" s="36"/>
      <c r="PP178" s="36"/>
      <c r="PQ178" s="36"/>
      <c r="PR178" s="36"/>
      <c r="PS178" s="36"/>
      <c r="PT178" s="36"/>
      <c r="PU178" s="36"/>
      <c r="PV178" s="36"/>
      <c r="PW178" s="36"/>
      <c r="PX178" s="36"/>
      <c r="PY178" s="36"/>
      <c r="PZ178" s="36"/>
      <c r="QA178" s="36"/>
      <c r="QB178" s="36"/>
      <c r="QC178" s="36"/>
      <c r="QD178" s="36"/>
      <c r="QE178" s="36"/>
      <c r="QF178" s="36"/>
      <c r="QG178" s="36"/>
      <c r="QH178" s="36"/>
      <c r="QI178" s="36"/>
      <c r="QJ178" s="36"/>
      <c r="QK178" s="36"/>
      <c r="QL178" s="36"/>
      <c r="QM178" s="36"/>
      <c r="QN178" s="36"/>
      <c r="QO178" s="36"/>
      <c r="QP178" s="36"/>
      <c r="QQ178" s="36"/>
      <c r="QR178" s="36"/>
      <c r="QS178" s="36"/>
      <c r="QT178" s="36"/>
      <c r="QU178" s="36"/>
      <c r="QV178" s="36"/>
      <c r="QW178" s="36"/>
      <c r="QX178" s="36"/>
      <c r="QY178" s="36"/>
      <c r="QZ178" s="36"/>
      <c r="RA178" s="36"/>
      <c r="RB178" s="36"/>
      <c r="RC178" s="36"/>
      <c r="RD178" s="36"/>
      <c r="RE178" s="36"/>
      <c r="RF178" s="36"/>
      <c r="RG178" s="36"/>
      <c r="RH178" s="36"/>
      <c r="RI178" s="36"/>
      <c r="RJ178" s="36"/>
      <c r="RK178" s="36"/>
      <c r="RL178" s="36"/>
    </row>
    <row r="179" spans="1:480" s="36" customFormat="1" ht="77.25" customHeight="1" x14ac:dyDescent="0.25">
      <c r="A179" s="89" t="s">
        <v>109</v>
      </c>
      <c r="B179" s="89" t="s">
        <v>123</v>
      </c>
      <c r="C179" s="89" t="s">
        <v>21</v>
      </c>
      <c r="D179" s="110" t="s">
        <v>195</v>
      </c>
      <c r="E179" s="94" t="s">
        <v>111</v>
      </c>
      <c r="F179" s="111" t="s">
        <v>20</v>
      </c>
      <c r="G179" s="86">
        <v>0.2</v>
      </c>
      <c r="H179" s="272">
        <v>45220</v>
      </c>
      <c r="I179" s="86">
        <v>0</v>
      </c>
      <c r="J179" s="86">
        <v>0</v>
      </c>
      <c r="K179" s="206">
        <v>3765.05</v>
      </c>
      <c r="L179" s="86">
        <v>0</v>
      </c>
      <c r="M179" s="86">
        <v>0</v>
      </c>
      <c r="N179" s="83"/>
      <c r="O179" s="83"/>
      <c r="P179" s="83"/>
      <c r="Q179" s="201"/>
      <c r="R179" s="143"/>
    </row>
    <row r="180" spans="1:480" s="37" customFormat="1" ht="73.5" customHeight="1" x14ac:dyDescent="0.25">
      <c r="A180" s="44" t="s">
        <v>109</v>
      </c>
      <c r="B180" s="44" t="s">
        <v>123</v>
      </c>
      <c r="C180" s="44" t="s">
        <v>21</v>
      </c>
      <c r="D180" s="119" t="s">
        <v>196</v>
      </c>
      <c r="E180" s="43" t="s">
        <v>111</v>
      </c>
      <c r="F180" s="45" t="s">
        <v>20</v>
      </c>
      <c r="G180" s="42">
        <f>0.34-0.1</f>
        <v>0.24000000000000002</v>
      </c>
      <c r="H180" s="48">
        <v>45261</v>
      </c>
      <c r="I180" s="42">
        <v>0</v>
      </c>
      <c r="J180" s="86">
        <v>0</v>
      </c>
      <c r="K180" s="198">
        <v>13466.27</v>
      </c>
      <c r="L180" s="86">
        <v>0</v>
      </c>
      <c r="M180" s="42">
        <v>0</v>
      </c>
      <c r="N180" s="83"/>
      <c r="O180" s="83"/>
      <c r="P180" s="83"/>
      <c r="Q180" s="163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  <c r="AJ180" s="36"/>
      <c r="AK180" s="36"/>
      <c r="AL180" s="36"/>
      <c r="AM180" s="36"/>
      <c r="AN180" s="36"/>
      <c r="AO180" s="36"/>
      <c r="AP180" s="36"/>
      <c r="AQ180" s="36"/>
      <c r="AR180" s="36"/>
      <c r="AS180" s="36"/>
      <c r="AT180" s="36"/>
      <c r="AU180" s="36"/>
      <c r="AV180" s="36"/>
      <c r="AW180" s="36"/>
      <c r="AX180" s="36"/>
      <c r="AY180" s="36"/>
      <c r="AZ180" s="36"/>
      <c r="BA180" s="36"/>
      <c r="BB180" s="36"/>
      <c r="BC180" s="36"/>
      <c r="BD180" s="36"/>
      <c r="BE180" s="36"/>
      <c r="BF180" s="36"/>
      <c r="BG180" s="36"/>
      <c r="BH180" s="36"/>
      <c r="BI180" s="36"/>
      <c r="BJ180" s="36"/>
      <c r="BK180" s="36"/>
      <c r="BL180" s="36"/>
      <c r="BM180" s="36"/>
      <c r="BN180" s="36"/>
      <c r="BO180" s="36"/>
      <c r="BP180" s="36"/>
      <c r="BQ180" s="36"/>
      <c r="BR180" s="36"/>
      <c r="BS180" s="36"/>
      <c r="BT180" s="36"/>
      <c r="BU180" s="36"/>
      <c r="BV180" s="36"/>
      <c r="BW180" s="36"/>
      <c r="BX180" s="36"/>
      <c r="BY180" s="36"/>
      <c r="BZ180" s="36"/>
      <c r="CA180" s="36"/>
      <c r="CB180" s="36"/>
      <c r="CC180" s="36"/>
      <c r="CD180" s="36"/>
      <c r="CE180" s="36"/>
      <c r="CF180" s="36"/>
      <c r="CG180" s="36"/>
      <c r="CH180" s="36"/>
      <c r="CI180" s="36"/>
      <c r="CJ180" s="36"/>
      <c r="CK180" s="36"/>
      <c r="CL180" s="36"/>
      <c r="CM180" s="36"/>
      <c r="CN180" s="36"/>
      <c r="CO180" s="36"/>
      <c r="CP180" s="36"/>
      <c r="CQ180" s="36"/>
      <c r="CR180" s="36"/>
      <c r="CS180" s="36"/>
      <c r="CT180" s="36"/>
      <c r="CU180" s="36"/>
      <c r="CV180" s="36"/>
      <c r="CW180" s="36"/>
      <c r="CX180" s="36"/>
      <c r="CY180" s="36"/>
      <c r="CZ180" s="36"/>
      <c r="DA180" s="36"/>
      <c r="DB180" s="36"/>
      <c r="DC180" s="36"/>
      <c r="DD180" s="36"/>
      <c r="DE180" s="36"/>
      <c r="DF180" s="36"/>
      <c r="DG180" s="36"/>
      <c r="DH180" s="36"/>
      <c r="DI180" s="36"/>
      <c r="DJ180" s="36"/>
      <c r="DK180" s="36"/>
      <c r="DL180" s="36"/>
      <c r="DM180" s="36"/>
      <c r="DN180" s="36"/>
      <c r="DO180" s="36"/>
      <c r="DP180" s="36"/>
      <c r="DQ180" s="36"/>
      <c r="DR180" s="36"/>
      <c r="DS180" s="36"/>
      <c r="DT180" s="36"/>
      <c r="DU180" s="36"/>
      <c r="DV180" s="36"/>
      <c r="DW180" s="36"/>
      <c r="DX180" s="36"/>
      <c r="DY180" s="36"/>
      <c r="DZ180" s="36"/>
      <c r="EA180" s="36"/>
      <c r="EB180" s="36"/>
      <c r="EC180" s="36"/>
      <c r="ED180" s="36"/>
      <c r="EE180" s="36"/>
      <c r="EF180" s="36"/>
      <c r="EG180" s="36"/>
      <c r="EH180" s="36"/>
      <c r="EI180" s="36"/>
      <c r="EJ180" s="36"/>
      <c r="EK180" s="36"/>
      <c r="EL180" s="36"/>
      <c r="EM180" s="36"/>
      <c r="EN180" s="36"/>
      <c r="EO180" s="36"/>
      <c r="EP180" s="36"/>
      <c r="EQ180" s="36"/>
      <c r="ER180" s="36"/>
      <c r="ES180" s="36"/>
      <c r="ET180" s="36"/>
      <c r="EU180" s="36"/>
      <c r="EV180" s="36"/>
      <c r="EW180" s="36"/>
      <c r="EX180" s="36"/>
      <c r="EY180" s="36"/>
      <c r="EZ180" s="36"/>
      <c r="FA180" s="36"/>
      <c r="FB180" s="36"/>
      <c r="FC180" s="36"/>
      <c r="FD180" s="36"/>
      <c r="FE180" s="36"/>
      <c r="FF180" s="36"/>
      <c r="FG180" s="36"/>
      <c r="FH180" s="36"/>
      <c r="FI180" s="36"/>
      <c r="FJ180" s="36"/>
      <c r="FK180" s="36"/>
      <c r="FL180" s="36"/>
      <c r="FM180" s="36"/>
      <c r="FN180" s="36"/>
      <c r="FO180" s="36"/>
      <c r="FP180" s="36"/>
      <c r="FQ180" s="36"/>
      <c r="FR180" s="36"/>
      <c r="FS180" s="36"/>
      <c r="FT180" s="36"/>
      <c r="FU180" s="36"/>
      <c r="FV180" s="36"/>
      <c r="FW180" s="36"/>
      <c r="FX180" s="36"/>
      <c r="FY180" s="36"/>
      <c r="FZ180" s="36"/>
      <c r="GA180" s="36"/>
      <c r="GB180" s="36"/>
      <c r="GC180" s="36"/>
      <c r="GD180" s="36"/>
      <c r="GE180" s="36"/>
      <c r="GF180" s="36"/>
      <c r="GG180" s="36"/>
      <c r="GH180" s="36"/>
      <c r="GI180" s="36"/>
      <c r="GJ180" s="36"/>
      <c r="GK180" s="36"/>
      <c r="GL180" s="36"/>
      <c r="GM180" s="36"/>
      <c r="GN180" s="36"/>
      <c r="GO180" s="36"/>
      <c r="GP180" s="36"/>
      <c r="GQ180" s="36"/>
      <c r="GR180" s="36"/>
      <c r="GS180" s="36"/>
      <c r="GT180" s="36"/>
      <c r="GU180" s="36"/>
      <c r="GV180" s="36"/>
      <c r="GW180" s="36"/>
      <c r="GX180" s="36"/>
      <c r="GY180" s="36"/>
      <c r="GZ180" s="36"/>
      <c r="HA180" s="36"/>
      <c r="HB180" s="36"/>
      <c r="HC180" s="36"/>
      <c r="HD180" s="36"/>
      <c r="HE180" s="36"/>
      <c r="HF180" s="36"/>
      <c r="HG180" s="36"/>
      <c r="HH180" s="36"/>
      <c r="HI180" s="36"/>
      <c r="HJ180" s="36"/>
      <c r="HK180" s="36"/>
      <c r="HL180" s="36"/>
      <c r="HM180" s="36"/>
      <c r="HN180" s="36"/>
      <c r="HO180" s="36"/>
      <c r="HP180" s="36"/>
      <c r="HQ180" s="36"/>
      <c r="HR180" s="36"/>
      <c r="HS180" s="36"/>
      <c r="HT180" s="36"/>
      <c r="HU180" s="36"/>
      <c r="HV180" s="36"/>
      <c r="HW180" s="36"/>
      <c r="HX180" s="36"/>
      <c r="HY180" s="36"/>
      <c r="HZ180" s="36"/>
      <c r="IA180" s="36"/>
      <c r="IB180" s="36"/>
      <c r="IC180" s="36"/>
      <c r="ID180" s="36"/>
      <c r="IE180" s="36"/>
      <c r="IF180" s="36"/>
      <c r="IG180" s="36"/>
      <c r="IH180" s="36"/>
      <c r="II180" s="36"/>
      <c r="IJ180" s="36"/>
      <c r="IK180" s="36"/>
      <c r="IL180" s="36"/>
      <c r="IM180" s="36"/>
      <c r="IN180" s="36"/>
      <c r="IO180" s="36"/>
      <c r="IP180" s="36"/>
      <c r="IQ180" s="36"/>
      <c r="IR180" s="36"/>
      <c r="IS180" s="36"/>
      <c r="IT180" s="36"/>
      <c r="IU180" s="36"/>
      <c r="IV180" s="36"/>
      <c r="IW180" s="36"/>
      <c r="IX180" s="36"/>
      <c r="IY180" s="36"/>
      <c r="IZ180" s="36"/>
      <c r="JA180" s="36"/>
      <c r="JB180" s="36"/>
      <c r="JC180" s="36"/>
      <c r="JD180" s="36"/>
      <c r="JE180" s="36"/>
      <c r="JF180" s="36"/>
      <c r="JG180" s="36"/>
      <c r="JH180" s="36"/>
      <c r="JI180" s="36"/>
      <c r="JJ180" s="36"/>
      <c r="JK180" s="36"/>
      <c r="JL180" s="36"/>
      <c r="JM180" s="36"/>
      <c r="JN180" s="36"/>
      <c r="JO180" s="36"/>
      <c r="JP180" s="36"/>
      <c r="JQ180" s="36"/>
      <c r="JR180" s="36"/>
      <c r="JS180" s="36"/>
      <c r="JT180" s="36"/>
      <c r="JU180" s="36"/>
      <c r="JV180" s="36"/>
      <c r="JW180" s="36"/>
      <c r="JX180" s="36"/>
      <c r="JY180" s="36"/>
      <c r="JZ180" s="36"/>
      <c r="KA180" s="36"/>
      <c r="KB180" s="36"/>
      <c r="KC180" s="36"/>
      <c r="KD180" s="36"/>
      <c r="KE180" s="36"/>
      <c r="KF180" s="36"/>
      <c r="KG180" s="36"/>
      <c r="KH180" s="36"/>
      <c r="KI180" s="36"/>
      <c r="KJ180" s="36"/>
      <c r="KK180" s="36"/>
      <c r="KL180" s="36"/>
      <c r="KM180" s="36"/>
      <c r="KN180" s="36"/>
      <c r="KO180" s="36"/>
      <c r="KP180" s="36"/>
      <c r="KQ180" s="36"/>
      <c r="KR180" s="36"/>
      <c r="KS180" s="36"/>
      <c r="KT180" s="36"/>
      <c r="KU180" s="36"/>
      <c r="KV180" s="36"/>
      <c r="KW180" s="36"/>
      <c r="KX180" s="36"/>
      <c r="KY180" s="36"/>
      <c r="KZ180" s="36"/>
      <c r="LA180" s="36"/>
      <c r="LB180" s="36"/>
      <c r="LC180" s="36"/>
      <c r="LD180" s="36"/>
      <c r="LE180" s="36"/>
      <c r="LF180" s="36"/>
      <c r="LG180" s="36"/>
      <c r="LH180" s="36"/>
      <c r="LI180" s="36"/>
      <c r="LJ180" s="36"/>
      <c r="LK180" s="36"/>
      <c r="LL180" s="36"/>
      <c r="LM180" s="36"/>
      <c r="LN180" s="36"/>
      <c r="LO180" s="36"/>
      <c r="LP180" s="36"/>
      <c r="LQ180" s="36"/>
      <c r="LR180" s="36"/>
      <c r="LS180" s="36"/>
      <c r="LT180" s="36"/>
      <c r="LU180" s="36"/>
      <c r="LV180" s="36"/>
      <c r="LW180" s="36"/>
      <c r="LX180" s="36"/>
      <c r="LY180" s="36"/>
      <c r="LZ180" s="36"/>
      <c r="MA180" s="36"/>
      <c r="MB180" s="36"/>
      <c r="MC180" s="36"/>
      <c r="MD180" s="36"/>
      <c r="ME180" s="36"/>
      <c r="MF180" s="36"/>
      <c r="MG180" s="36"/>
      <c r="MH180" s="36"/>
      <c r="MI180" s="36"/>
      <c r="MJ180" s="36"/>
      <c r="MK180" s="36"/>
      <c r="ML180" s="36"/>
      <c r="MM180" s="36"/>
      <c r="MN180" s="36"/>
      <c r="MO180" s="36"/>
      <c r="MP180" s="36"/>
      <c r="MQ180" s="36"/>
      <c r="MR180" s="36"/>
      <c r="MS180" s="36"/>
      <c r="MT180" s="36"/>
      <c r="MU180" s="36"/>
      <c r="MV180" s="36"/>
      <c r="MW180" s="36"/>
      <c r="MX180" s="36"/>
      <c r="MY180" s="36"/>
      <c r="MZ180" s="36"/>
      <c r="NA180" s="36"/>
      <c r="NB180" s="36"/>
      <c r="NC180" s="36"/>
      <c r="ND180" s="36"/>
      <c r="NE180" s="36"/>
      <c r="NF180" s="36"/>
      <c r="NG180" s="36"/>
      <c r="NH180" s="36"/>
      <c r="NI180" s="36"/>
      <c r="NJ180" s="36"/>
      <c r="NK180" s="36"/>
      <c r="NL180" s="36"/>
      <c r="NM180" s="36"/>
      <c r="NN180" s="36"/>
      <c r="NO180" s="36"/>
      <c r="NP180" s="36"/>
      <c r="NQ180" s="36"/>
      <c r="NR180" s="36"/>
      <c r="NS180" s="36"/>
      <c r="NT180" s="36"/>
      <c r="NU180" s="36"/>
      <c r="NV180" s="36"/>
      <c r="NW180" s="36"/>
      <c r="NX180" s="36"/>
      <c r="NY180" s="36"/>
      <c r="NZ180" s="36"/>
      <c r="OA180" s="36"/>
      <c r="OB180" s="36"/>
      <c r="OC180" s="36"/>
      <c r="OD180" s="36"/>
      <c r="OE180" s="36"/>
      <c r="OF180" s="36"/>
      <c r="OG180" s="36"/>
      <c r="OH180" s="36"/>
      <c r="OI180" s="36"/>
      <c r="OJ180" s="36"/>
      <c r="OK180" s="36"/>
      <c r="OL180" s="36"/>
      <c r="OM180" s="36"/>
      <c r="ON180" s="36"/>
      <c r="OO180" s="36"/>
      <c r="OP180" s="36"/>
      <c r="OQ180" s="36"/>
      <c r="OR180" s="36"/>
      <c r="OS180" s="36"/>
      <c r="OT180" s="36"/>
      <c r="OU180" s="36"/>
      <c r="OV180" s="36"/>
      <c r="OW180" s="36"/>
      <c r="OX180" s="36"/>
      <c r="OY180" s="36"/>
      <c r="OZ180" s="36"/>
      <c r="PA180" s="36"/>
      <c r="PB180" s="36"/>
      <c r="PC180" s="36"/>
      <c r="PD180" s="36"/>
      <c r="PE180" s="36"/>
      <c r="PF180" s="36"/>
      <c r="PG180" s="36"/>
      <c r="PH180" s="36"/>
      <c r="PI180" s="36"/>
      <c r="PJ180" s="36"/>
      <c r="PK180" s="36"/>
      <c r="PL180" s="36"/>
      <c r="PM180" s="36"/>
      <c r="PN180" s="36"/>
      <c r="PO180" s="36"/>
      <c r="PP180" s="36"/>
      <c r="PQ180" s="36"/>
      <c r="PR180" s="36"/>
      <c r="PS180" s="36"/>
      <c r="PT180" s="36"/>
      <c r="PU180" s="36"/>
      <c r="PV180" s="36"/>
      <c r="PW180" s="36"/>
      <c r="PX180" s="36"/>
      <c r="PY180" s="36"/>
      <c r="PZ180" s="36"/>
      <c r="QA180" s="36"/>
      <c r="QB180" s="36"/>
      <c r="QC180" s="36"/>
      <c r="QD180" s="36"/>
      <c r="QE180" s="36"/>
      <c r="QF180" s="36"/>
      <c r="QG180" s="36"/>
      <c r="QH180" s="36"/>
      <c r="QI180" s="36"/>
      <c r="QJ180" s="36"/>
      <c r="QK180" s="36"/>
      <c r="QL180" s="36"/>
      <c r="QM180" s="36"/>
      <c r="QN180" s="36"/>
      <c r="QO180" s="36"/>
      <c r="QP180" s="36"/>
      <c r="QQ180" s="36"/>
      <c r="QR180" s="36"/>
      <c r="QS180" s="36"/>
      <c r="QT180" s="36"/>
      <c r="QU180" s="36"/>
      <c r="QV180" s="36"/>
      <c r="QW180" s="36"/>
      <c r="QX180" s="36"/>
      <c r="QY180" s="36"/>
      <c r="QZ180" s="36"/>
      <c r="RA180" s="36"/>
      <c r="RB180" s="36"/>
      <c r="RC180" s="36"/>
      <c r="RD180" s="36"/>
      <c r="RE180" s="36"/>
      <c r="RF180" s="36"/>
      <c r="RG180" s="36"/>
      <c r="RH180" s="36"/>
      <c r="RI180" s="36"/>
      <c r="RJ180" s="36"/>
      <c r="RK180" s="36"/>
      <c r="RL180" s="36"/>
    </row>
    <row r="181" spans="1:480" s="37" customFormat="1" ht="69.75" customHeight="1" x14ac:dyDescent="0.25">
      <c r="A181" s="44" t="s">
        <v>109</v>
      </c>
      <c r="B181" s="44" t="s">
        <v>123</v>
      </c>
      <c r="C181" s="44" t="s">
        <v>21</v>
      </c>
      <c r="D181" s="97" t="s">
        <v>197</v>
      </c>
      <c r="E181" s="43" t="s">
        <v>111</v>
      </c>
      <c r="F181" s="45" t="s">
        <v>20</v>
      </c>
      <c r="G181" s="42">
        <v>0.88</v>
      </c>
      <c r="H181" s="48">
        <v>45151</v>
      </c>
      <c r="I181" s="42">
        <v>0</v>
      </c>
      <c r="J181" s="42">
        <v>0</v>
      </c>
      <c r="K181" s="182">
        <v>13322.53</v>
      </c>
      <c r="L181" s="42">
        <v>0</v>
      </c>
      <c r="M181" s="42">
        <v>0</v>
      </c>
      <c r="N181" s="83"/>
      <c r="O181" s="83"/>
      <c r="P181" s="146"/>
      <c r="Q181" s="163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  <c r="AJ181" s="36"/>
      <c r="AK181" s="36"/>
      <c r="AL181" s="36"/>
      <c r="AM181" s="36"/>
      <c r="AN181" s="36"/>
      <c r="AO181" s="36"/>
      <c r="AP181" s="36"/>
      <c r="AQ181" s="36"/>
      <c r="AR181" s="36"/>
      <c r="AS181" s="36"/>
      <c r="AT181" s="36"/>
      <c r="AU181" s="36"/>
      <c r="AV181" s="36"/>
      <c r="AW181" s="36"/>
      <c r="AX181" s="36"/>
      <c r="AY181" s="36"/>
      <c r="AZ181" s="36"/>
      <c r="BA181" s="36"/>
      <c r="BB181" s="36"/>
      <c r="BC181" s="36"/>
      <c r="BD181" s="36"/>
      <c r="BE181" s="36"/>
      <c r="BF181" s="36"/>
      <c r="BG181" s="36"/>
      <c r="BH181" s="36"/>
      <c r="BI181" s="36"/>
      <c r="BJ181" s="36"/>
      <c r="BK181" s="36"/>
      <c r="BL181" s="36"/>
      <c r="BM181" s="36"/>
      <c r="BN181" s="36"/>
      <c r="BO181" s="36"/>
      <c r="BP181" s="36"/>
      <c r="BQ181" s="36"/>
      <c r="BR181" s="36"/>
      <c r="BS181" s="36"/>
      <c r="BT181" s="36"/>
      <c r="BU181" s="36"/>
      <c r="BV181" s="36"/>
      <c r="BW181" s="36"/>
      <c r="BX181" s="36"/>
      <c r="BY181" s="36"/>
      <c r="BZ181" s="36"/>
      <c r="CA181" s="36"/>
      <c r="CB181" s="36"/>
      <c r="CC181" s="36"/>
      <c r="CD181" s="36"/>
      <c r="CE181" s="36"/>
      <c r="CF181" s="36"/>
      <c r="CG181" s="36"/>
      <c r="CH181" s="36"/>
      <c r="CI181" s="36"/>
      <c r="CJ181" s="36"/>
      <c r="CK181" s="36"/>
      <c r="CL181" s="36"/>
      <c r="CM181" s="36"/>
      <c r="CN181" s="36"/>
      <c r="CO181" s="36"/>
      <c r="CP181" s="36"/>
      <c r="CQ181" s="36"/>
      <c r="CR181" s="36"/>
      <c r="CS181" s="36"/>
      <c r="CT181" s="36"/>
      <c r="CU181" s="36"/>
      <c r="CV181" s="36"/>
      <c r="CW181" s="36"/>
      <c r="CX181" s="36"/>
      <c r="CY181" s="36"/>
      <c r="CZ181" s="36"/>
      <c r="DA181" s="36"/>
      <c r="DB181" s="36"/>
      <c r="DC181" s="36"/>
      <c r="DD181" s="36"/>
      <c r="DE181" s="36"/>
      <c r="DF181" s="36"/>
      <c r="DG181" s="36"/>
      <c r="DH181" s="36"/>
      <c r="DI181" s="36"/>
      <c r="DJ181" s="36"/>
      <c r="DK181" s="36"/>
      <c r="DL181" s="36"/>
      <c r="DM181" s="36"/>
      <c r="DN181" s="36"/>
      <c r="DO181" s="36"/>
      <c r="DP181" s="36"/>
      <c r="DQ181" s="36"/>
      <c r="DR181" s="36"/>
      <c r="DS181" s="36"/>
      <c r="DT181" s="36"/>
      <c r="DU181" s="36"/>
      <c r="DV181" s="36"/>
      <c r="DW181" s="36"/>
      <c r="DX181" s="36"/>
      <c r="DY181" s="36"/>
      <c r="DZ181" s="36"/>
      <c r="EA181" s="36"/>
      <c r="EB181" s="36"/>
      <c r="EC181" s="36"/>
      <c r="ED181" s="36"/>
      <c r="EE181" s="36"/>
      <c r="EF181" s="36"/>
      <c r="EG181" s="36"/>
      <c r="EH181" s="36"/>
      <c r="EI181" s="36"/>
      <c r="EJ181" s="36"/>
      <c r="EK181" s="36"/>
      <c r="EL181" s="36"/>
      <c r="EM181" s="36"/>
      <c r="EN181" s="36"/>
      <c r="EO181" s="36"/>
      <c r="EP181" s="36"/>
      <c r="EQ181" s="36"/>
      <c r="ER181" s="36"/>
      <c r="ES181" s="36"/>
      <c r="ET181" s="36"/>
      <c r="EU181" s="36"/>
      <c r="EV181" s="36"/>
      <c r="EW181" s="36"/>
      <c r="EX181" s="36"/>
      <c r="EY181" s="36"/>
      <c r="EZ181" s="36"/>
      <c r="FA181" s="36"/>
      <c r="FB181" s="36"/>
      <c r="FC181" s="36"/>
      <c r="FD181" s="36"/>
      <c r="FE181" s="36"/>
      <c r="FF181" s="36"/>
      <c r="FG181" s="36"/>
      <c r="FH181" s="36"/>
      <c r="FI181" s="36"/>
      <c r="FJ181" s="36"/>
      <c r="FK181" s="36"/>
      <c r="FL181" s="36"/>
      <c r="FM181" s="36"/>
      <c r="FN181" s="36"/>
      <c r="FO181" s="36"/>
      <c r="FP181" s="36"/>
      <c r="FQ181" s="36"/>
      <c r="FR181" s="36"/>
      <c r="FS181" s="36"/>
      <c r="FT181" s="36"/>
      <c r="FU181" s="36"/>
      <c r="FV181" s="36"/>
      <c r="FW181" s="36"/>
      <c r="FX181" s="36"/>
      <c r="FY181" s="36"/>
      <c r="FZ181" s="36"/>
      <c r="GA181" s="36"/>
      <c r="GB181" s="36"/>
      <c r="GC181" s="36"/>
      <c r="GD181" s="36"/>
      <c r="GE181" s="36"/>
      <c r="GF181" s="36"/>
      <c r="GG181" s="36"/>
      <c r="GH181" s="36"/>
      <c r="GI181" s="36"/>
      <c r="GJ181" s="36"/>
      <c r="GK181" s="36"/>
      <c r="GL181" s="36"/>
      <c r="GM181" s="36"/>
      <c r="GN181" s="36"/>
      <c r="GO181" s="36"/>
      <c r="GP181" s="36"/>
      <c r="GQ181" s="36"/>
      <c r="GR181" s="36"/>
      <c r="GS181" s="36"/>
      <c r="GT181" s="36"/>
      <c r="GU181" s="36"/>
      <c r="GV181" s="36"/>
      <c r="GW181" s="36"/>
      <c r="GX181" s="36"/>
      <c r="GY181" s="36"/>
      <c r="GZ181" s="36"/>
      <c r="HA181" s="36"/>
      <c r="HB181" s="36"/>
      <c r="HC181" s="36"/>
      <c r="HD181" s="36"/>
      <c r="HE181" s="36"/>
      <c r="HF181" s="36"/>
      <c r="HG181" s="36"/>
      <c r="HH181" s="36"/>
      <c r="HI181" s="36"/>
      <c r="HJ181" s="36"/>
      <c r="HK181" s="36"/>
      <c r="HL181" s="36"/>
      <c r="HM181" s="36"/>
      <c r="HN181" s="36"/>
      <c r="HO181" s="36"/>
      <c r="HP181" s="36"/>
      <c r="HQ181" s="36"/>
      <c r="HR181" s="36"/>
      <c r="HS181" s="36"/>
      <c r="HT181" s="36"/>
      <c r="HU181" s="36"/>
      <c r="HV181" s="36"/>
      <c r="HW181" s="36"/>
      <c r="HX181" s="36"/>
      <c r="HY181" s="36"/>
      <c r="HZ181" s="36"/>
      <c r="IA181" s="36"/>
      <c r="IB181" s="36"/>
      <c r="IC181" s="36"/>
      <c r="ID181" s="36"/>
      <c r="IE181" s="36"/>
      <c r="IF181" s="36"/>
      <c r="IG181" s="36"/>
      <c r="IH181" s="36"/>
      <c r="II181" s="36"/>
      <c r="IJ181" s="36"/>
      <c r="IK181" s="36"/>
      <c r="IL181" s="36"/>
      <c r="IM181" s="36"/>
      <c r="IN181" s="36"/>
      <c r="IO181" s="36"/>
      <c r="IP181" s="36"/>
      <c r="IQ181" s="36"/>
      <c r="IR181" s="36"/>
      <c r="IS181" s="36"/>
      <c r="IT181" s="36"/>
      <c r="IU181" s="36"/>
      <c r="IV181" s="36"/>
      <c r="IW181" s="36"/>
      <c r="IX181" s="36"/>
      <c r="IY181" s="36"/>
      <c r="IZ181" s="36"/>
      <c r="JA181" s="36"/>
      <c r="JB181" s="36"/>
      <c r="JC181" s="36"/>
      <c r="JD181" s="36"/>
      <c r="JE181" s="36"/>
      <c r="JF181" s="36"/>
      <c r="JG181" s="36"/>
      <c r="JH181" s="36"/>
      <c r="JI181" s="36"/>
      <c r="JJ181" s="36"/>
      <c r="JK181" s="36"/>
      <c r="JL181" s="36"/>
      <c r="JM181" s="36"/>
      <c r="JN181" s="36"/>
      <c r="JO181" s="36"/>
      <c r="JP181" s="36"/>
      <c r="JQ181" s="36"/>
      <c r="JR181" s="36"/>
      <c r="JS181" s="36"/>
      <c r="JT181" s="36"/>
      <c r="JU181" s="36"/>
      <c r="JV181" s="36"/>
      <c r="JW181" s="36"/>
      <c r="JX181" s="36"/>
      <c r="JY181" s="36"/>
      <c r="JZ181" s="36"/>
      <c r="KA181" s="36"/>
      <c r="KB181" s="36"/>
      <c r="KC181" s="36"/>
      <c r="KD181" s="36"/>
      <c r="KE181" s="36"/>
      <c r="KF181" s="36"/>
      <c r="KG181" s="36"/>
      <c r="KH181" s="36"/>
      <c r="KI181" s="36"/>
      <c r="KJ181" s="36"/>
      <c r="KK181" s="36"/>
      <c r="KL181" s="36"/>
      <c r="KM181" s="36"/>
      <c r="KN181" s="36"/>
      <c r="KO181" s="36"/>
      <c r="KP181" s="36"/>
      <c r="KQ181" s="36"/>
      <c r="KR181" s="36"/>
      <c r="KS181" s="36"/>
      <c r="KT181" s="36"/>
      <c r="KU181" s="36"/>
      <c r="KV181" s="36"/>
      <c r="KW181" s="36"/>
      <c r="KX181" s="36"/>
      <c r="KY181" s="36"/>
      <c r="KZ181" s="36"/>
      <c r="LA181" s="36"/>
      <c r="LB181" s="36"/>
      <c r="LC181" s="36"/>
      <c r="LD181" s="36"/>
      <c r="LE181" s="36"/>
      <c r="LF181" s="36"/>
      <c r="LG181" s="36"/>
      <c r="LH181" s="36"/>
      <c r="LI181" s="36"/>
      <c r="LJ181" s="36"/>
      <c r="LK181" s="36"/>
      <c r="LL181" s="36"/>
      <c r="LM181" s="36"/>
      <c r="LN181" s="36"/>
      <c r="LO181" s="36"/>
      <c r="LP181" s="36"/>
      <c r="LQ181" s="36"/>
      <c r="LR181" s="36"/>
      <c r="LS181" s="36"/>
      <c r="LT181" s="36"/>
      <c r="LU181" s="36"/>
      <c r="LV181" s="36"/>
      <c r="LW181" s="36"/>
      <c r="LX181" s="36"/>
      <c r="LY181" s="36"/>
      <c r="LZ181" s="36"/>
      <c r="MA181" s="36"/>
      <c r="MB181" s="36"/>
      <c r="MC181" s="36"/>
      <c r="MD181" s="36"/>
      <c r="ME181" s="36"/>
      <c r="MF181" s="36"/>
      <c r="MG181" s="36"/>
      <c r="MH181" s="36"/>
      <c r="MI181" s="36"/>
      <c r="MJ181" s="36"/>
      <c r="MK181" s="36"/>
      <c r="ML181" s="36"/>
      <c r="MM181" s="36"/>
      <c r="MN181" s="36"/>
      <c r="MO181" s="36"/>
      <c r="MP181" s="36"/>
      <c r="MQ181" s="36"/>
      <c r="MR181" s="36"/>
      <c r="MS181" s="36"/>
      <c r="MT181" s="36"/>
      <c r="MU181" s="36"/>
      <c r="MV181" s="36"/>
      <c r="MW181" s="36"/>
      <c r="MX181" s="36"/>
      <c r="MY181" s="36"/>
      <c r="MZ181" s="36"/>
      <c r="NA181" s="36"/>
      <c r="NB181" s="36"/>
      <c r="NC181" s="36"/>
      <c r="ND181" s="36"/>
      <c r="NE181" s="36"/>
      <c r="NF181" s="36"/>
      <c r="NG181" s="36"/>
      <c r="NH181" s="36"/>
      <c r="NI181" s="36"/>
      <c r="NJ181" s="36"/>
      <c r="NK181" s="36"/>
      <c r="NL181" s="36"/>
      <c r="NM181" s="36"/>
      <c r="NN181" s="36"/>
      <c r="NO181" s="36"/>
      <c r="NP181" s="36"/>
      <c r="NQ181" s="36"/>
      <c r="NR181" s="36"/>
      <c r="NS181" s="36"/>
      <c r="NT181" s="36"/>
      <c r="NU181" s="36"/>
      <c r="NV181" s="36"/>
      <c r="NW181" s="36"/>
      <c r="NX181" s="36"/>
      <c r="NY181" s="36"/>
      <c r="NZ181" s="36"/>
      <c r="OA181" s="36"/>
      <c r="OB181" s="36"/>
      <c r="OC181" s="36"/>
      <c r="OD181" s="36"/>
      <c r="OE181" s="36"/>
      <c r="OF181" s="36"/>
      <c r="OG181" s="36"/>
      <c r="OH181" s="36"/>
      <c r="OI181" s="36"/>
      <c r="OJ181" s="36"/>
      <c r="OK181" s="36"/>
      <c r="OL181" s="36"/>
      <c r="OM181" s="36"/>
      <c r="ON181" s="36"/>
      <c r="OO181" s="36"/>
      <c r="OP181" s="36"/>
      <c r="OQ181" s="36"/>
      <c r="OR181" s="36"/>
      <c r="OS181" s="36"/>
      <c r="OT181" s="36"/>
      <c r="OU181" s="36"/>
      <c r="OV181" s="36"/>
      <c r="OW181" s="36"/>
      <c r="OX181" s="36"/>
      <c r="OY181" s="36"/>
      <c r="OZ181" s="36"/>
      <c r="PA181" s="36"/>
      <c r="PB181" s="36"/>
      <c r="PC181" s="36"/>
      <c r="PD181" s="36"/>
      <c r="PE181" s="36"/>
      <c r="PF181" s="36"/>
      <c r="PG181" s="36"/>
      <c r="PH181" s="36"/>
      <c r="PI181" s="36"/>
      <c r="PJ181" s="36"/>
      <c r="PK181" s="36"/>
      <c r="PL181" s="36"/>
      <c r="PM181" s="36"/>
      <c r="PN181" s="36"/>
      <c r="PO181" s="36"/>
      <c r="PP181" s="36"/>
      <c r="PQ181" s="36"/>
      <c r="PR181" s="36"/>
      <c r="PS181" s="36"/>
      <c r="PT181" s="36"/>
      <c r="PU181" s="36"/>
      <c r="PV181" s="36"/>
      <c r="PW181" s="36"/>
      <c r="PX181" s="36"/>
      <c r="PY181" s="36"/>
      <c r="PZ181" s="36"/>
      <c r="QA181" s="36"/>
      <c r="QB181" s="36"/>
      <c r="QC181" s="36"/>
      <c r="QD181" s="36"/>
      <c r="QE181" s="36"/>
      <c r="QF181" s="36"/>
      <c r="QG181" s="36"/>
      <c r="QH181" s="36"/>
      <c r="QI181" s="36"/>
      <c r="QJ181" s="36"/>
      <c r="QK181" s="36"/>
      <c r="QL181" s="36"/>
      <c r="QM181" s="36"/>
      <c r="QN181" s="36"/>
      <c r="QO181" s="36"/>
      <c r="QP181" s="36"/>
      <c r="QQ181" s="36"/>
      <c r="QR181" s="36"/>
      <c r="QS181" s="36"/>
      <c r="QT181" s="36"/>
      <c r="QU181" s="36"/>
      <c r="QV181" s="36"/>
      <c r="QW181" s="36"/>
      <c r="QX181" s="36"/>
      <c r="QY181" s="36"/>
      <c r="QZ181" s="36"/>
      <c r="RA181" s="36"/>
      <c r="RB181" s="36"/>
      <c r="RC181" s="36"/>
      <c r="RD181" s="36"/>
      <c r="RE181" s="36"/>
      <c r="RF181" s="36"/>
      <c r="RG181" s="36"/>
      <c r="RH181" s="36"/>
      <c r="RI181" s="36"/>
      <c r="RJ181" s="36"/>
      <c r="RK181" s="36"/>
      <c r="RL181" s="36"/>
    </row>
    <row r="182" spans="1:480" s="37" customFormat="1" ht="69.75" customHeight="1" x14ac:dyDescent="0.25">
      <c r="A182" s="44" t="s">
        <v>109</v>
      </c>
      <c r="B182" s="44" t="s">
        <v>123</v>
      </c>
      <c r="C182" s="44" t="s">
        <v>21</v>
      </c>
      <c r="D182" s="101" t="s">
        <v>198</v>
      </c>
      <c r="E182" s="43" t="s">
        <v>111</v>
      </c>
      <c r="F182" s="45" t="s">
        <v>20</v>
      </c>
      <c r="G182" s="102">
        <v>0.61</v>
      </c>
      <c r="H182" s="48">
        <v>45151</v>
      </c>
      <c r="I182" s="42">
        <v>0</v>
      </c>
      <c r="J182" s="42">
        <v>0</v>
      </c>
      <c r="K182" s="182">
        <v>16202.52</v>
      </c>
      <c r="L182" s="42">
        <v>0</v>
      </c>
      <c r="M182" s="42">
        <v>0</v>
      </c>
      <c r="N182" s="83"/>
      <c r="O182" s="83"/>
      <c r="P182" s="83"/>
      <c r="Q182" s="207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/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/>
      <c r="AV182" s="36"/>
      <c r="AW182" s="36"/>
      <c r="AX182" s="36"/>
      <c r="AY182" s="36"/>
      <c r="AZ182" s="36"/>
      <c r="BA182" s="36"/>
      <c r="BB182" s="36"/>
      <c r="BC182" s="36"/>
      <c r="BD182" s="36"/>
      <c r="BE182" s="36"/>
      <c r="BF182" s="36"/>
      <c r="BG182" s="36"/>
      <c r="BH182" s="36"/>
      <c r="BI182" s="36"/>
      <c r="BJ182" s="36"/>
      <c r="BK182" s="36"/>
      <c r="BL182" s="36"/>
      <c r="BM182" s="36"/>
      <c r="BN182" s="36"/>
      <c r="BO182" s="36"/>
      <c r="BP182" s="36"/>
      <c r="BQ182" s="36"/>
      <c r="BR182" s="36"/>
      <c r="BS182" s="36"/>
      <c r="BT182" s="36"/>
      <c r="BU182" s="36"/>
      <c r="BV182" s="36"/>
      <c r="BW182" s="36"/>
      <c r="BX182" s="36"/>
      <c r="BY182" s="36"/>
      <c r="BZ182" s="36"/>
      <c r="CA182" s="36"/>
      <c r="CB182" s="36"/>
      <c r="CC182" s="36"/>
      <c r="CD182" s="36"/>
      <c r="CE182" s="36"/>
      <c r="CF182" s="36"/>
      <c r="CG182" s="36"/>
      <c r="CH182" s="36"/>
      <c r="CI182" s="36"/>
      <c r="CJ182" s="36"/>
      <c r="CK182" s="36"/>
      <c r="CL182" s="36"/>
      <c r="CM182" s="36"/>
      <c r="CN182" s="36"/>
      <c r="CO182" s="36"/>
      <c r="CP182" s="36"/>
      <c r="CQ182" s="36"/>
      <c r="CR182" s="36"/>
      <c r="CS182" s="36"/>
      <c r="CT182" s="36"/>
      <c r="CU182" s="36"/>
      <c r="CV182" s="36"/>
      <c r="CW182" s="36"/>
      <c r="CX182" s="36"/>
      <c r="CY182" s="36"/>
      <c r="CZ182" s="36"/>
      <c r="DA182" s="36"/>
      <c r="DB182" s="36"/>
      <c r="DC182" s="36"/>
      <c r="DD182" s="36"/>
      <c r="DE182" s="36"/>
      <c r="DF182" s="36"/>
      <c r="DG182" s="36"/>
      <c r="DH182" s="36"/>
      <c r="DI182" s="36"/>
      <c r="DJ182" s="36"/>
      <c r="DK182" s="36"/>
      <c r="DL182" s="36"/>
      <c r="DM182" s="36"/>
      <c r="DN182" s="36"/>
      <c r="DO182" s="36"/>
      <c r="DP182" s="36"/>
      <c r="DQ182" s="36"/>
      <c r="DR182" s="36"/>
      <c r="DS182" s="36"/>
      <c r="DT182" s="36"/>
      <c r="DU182" s="36"/>
      <c r="DV182" s="36"/>
      <c r="DW182" s="36"/>
      <c r="DX182" s="36"/>
      <c r="DY182" s="36"/>
      <c r="DZ182" s="36"/>
      <c r="EA182" s="36"/>
      <c r="EB182" s="36"/>
      <c r="EC182" s="36"/>
      <c r="ED182" s="36"/>
      <c r="EE182" s="36"/>
      <c r="EF182" s="36"/>
      <c r="EG182" s="36"/>
      <c r="EH182" s="36"/>
      <c r="EI182" s="36"/>
      <c r="EJ182" s="36"/>
      <c r="EK182" s="36"/>
      <c r="EL182" s="36"/>
      <c r="EM182" s="36"/>
      <c r="EN182" s="36"/>
      <c r="EO182" s="36"/>
      <c r="EP182" s="36"/>
      <c r="EQ182" s="36"/>
      <c r="ER182" s="36"/>
      <c r="ES182" s="36"/>
      <c r="ET182" s="36"/>
      <c r="EU182" s="36"/>
      <c r="EV182" s="36"/>
      <c r="EW182" s="36"/>
      <c r="EX182" s="36"/>
      <c r="EY182" s="36"/>
      <c r="EZ182" s="36"/>
      <c r="FA182" s="36"/>
      <c r="FB182" s="36"/>
      <c r="FC182" s="36"/>
      <c r="FD182" s="36"/>
      <c r="FE182" s="36"/>
      <c r="FF182" s="36"/>
      <c r="FG182" s="36"/>
      <c r="FH182" s="36"/>
      <c r="FI182" s="36"/>
      <c r="FJ182" s="36"/>
      <c r="FK182" s="36"/>
      <c r="FL182" s="36"/>
      <c r="FM182" s="36"/>
      <c r="FN182" s="36"/>
      <c r="FO182" s="36"/>
      <c r="FP182" s="36"/>
      <c r="FQ182" s="36"/>
      <c r="FR182" s="36"/>
      <c r="FS182" s="36"/>
      <c r="FT182" s="36"/>
      <c r="FU182" s="36"/>
      <c r="FV182" s="36"/>
      <c r="FW182" s="36"/>
      <c r="FX182" s="36"/>
      <c r="FY182" s="36"/>
      <c r="FZ182" s="36"/>
      <c r="GA182" s="36"/>
      <c r="GB182" s="36"/>
      <c r="GC182" s="36"/>
      <c r="GD182" s="36"/>
      <c r="GE182" s="36"/>
      <c r="GF182" s="36"/>
      <c r="GG182" s="36"/>
      <c r="GH182" s="36"/>
      <c r="GI182" s="36"/>
      <c r="GJ182" s="36"/>
      <c r="GK182" s="36"/>
      <c r="GL182" s="36"/>
      <c r="GM182" s="36"/>
      <c r="GN182" s="36"/>
      <c r="GO182" s="36"/>
      <c r="GP182" s="36"/>
      <c r="GQ182" s="36"/>
      <c r="GR182" s="36"/>
      <c r="GS182" s="36"/>
      <c r="GT182" s="36"/>
      <c r="GU182" s="36"/>
      <c r="GV182" s="36"/>
      <c r="GW182" s="36"/>
      <c r="GX182" s="36"/>
      <c r="GY182" s="36"/>
      <c r="GZ182" s="36"/>
      <c r="HA182" s="36"/>
      <c r="HB182" s="36"/>
      <c r="HC182" s="36"/>
      <c r="HD182" s="36"/>
      <c r="HE182" s="36"/>
      <c r="HF182" s="36"/>
      <c r="HG182" s="36"/>
      <c r="HH182" s="36"/>
      <c r="HI182" s="36"/>
      <c r="HJ182" s="36"/>
      <c r="HK182" s="36"/>
      <c r="HL182" s="36"/>
      <c r="HM182" s="36"/>
      <c r="HN182" s="36"/>
      <c r="HO182" s="36"/>
      <c r="HP182" s="36"/>
      <c r="HQ182" s="36"/>
      <c r="HR182" s="36"/>
      <c r="HS182" s="36"/>
      <c r="HT182" s="36"/>
      <c r="HU182" s="36"/>
      <c r="HV182" s="36"/>
      <c r="HW182" s="36"/>
      <c r="HX182" s="36"/>
      <c r="HY182" s="36"/>
      <c r="HZ182" s="36"/>
      <c r="IA182" s="36"/>
      <c r="IB182" s="36"/>
      <c r="IC182" s="36"/>
      <c r="ID182" s="36"/>
      <c r="IE182" s="36"/>
      <c r="IF182" s="36"/>
      <c r="IG182" s="36"/>
      <c r="IH182" s="36"/>
      <c r="II182" s="36"/>
      <c r="IJ182" s="36"/>
      <c r="IK182" s="36"/>
      <c r="IL182" s="36"/>
      <c r="IM182" s="36"/>
      <c r="IN182" s="36"/>
      <c r="IO182" s="36"/>
      <c r="IP182" s="36"/>
      <c r="IQ182" s="36"/>
      <c r="IR182" s="36"/>
      <c r="IS182" s="36"/>
      <c r="IT182" s="36"/>
      <c r="IU182" s="36"/>
      <c r="IV182" s="36"/>
      <c r="IW182" s="36"/>
      <c r="IX182" s="36"/>
      <c r="IY182" s="36"/>
      <c r="IZ182" s="36"/>
      <c r="JA182" s="36"/>
      <c r="JB182" s="36"/>
      <c r="JC182" s="36"/>
      <c r="JD182" s="36"/>
      <c r="JE182" s="36"/>
      <c r="JF182" s="36"/>
      <c r="JG182" s="36"/>
      <c r="JH182" s="36"/>
      <c r="JI182" s="36"/>
      <c r="JJ182" s="36"/>
      <c r="JK182" s="36"/>
      <c r="JL182" s="36"/>
      <c r="JM182" s="36"/>
      <c r="JN182" s="36"/>
      <c r="JO182" s="36"/>
      <c r="JP182" s="36"/>
      <c r="JQ182" s="36"/>
      <c r="JR182" s="36"/>
      <c r="JS182" s="36"/>
      <c r="JT182" s="36"/>
      <c r="JU182" s="36"/>
      <c r="JV182" s="36"/>
      <c r="JW182" s="36"/>
      <c r="JX182" s="36"/>
      <c r="JY182" s="36"/>
      <c r="JZ182" s="36"/>
      <c r="KA182" s="36"/>
      <c r="KB182" s="36"/>
      <c r="KC182" s="36"/>
      <c r="KD182" s="36"/>
      <c r="KE182" s="36"/>
      <c r="KF182" s="36"/>
      <c r="KG182" s="36"/>
      <c r="KH182" s="36"/>
      <c r="KI182" s="36"/>
      <c r="KJ182" s="36"/>
      <c r="KK182" s="36"/>
      <c r="KL182" s="36"/>
      <c r="KM182" s="36"/>
      <c r="KN182" s="36"/>
      <c r="KO182" s="36"/>
      <c r="KP182" s="36"/>
      <c r="KQ182" s="36"/>
      <c r="KR182" s="36"/>
      <c r="KS182" s="36"/>
      <c r="KT182" s="36"/>
      <c r="KU182" s="36"/>
      <c r="KV182" s="36"/>
      <c r="KW182" s="36"/>
      <c r="KX182" s="36"/>
      <c r="KY182" s="36"/>
      <c r="KZ182" s="36"/>
      <c r="LA182" s="36"/>
      <c r="LB182" s="36"/>
      <c r="LC182" s="36"/>
      <c r="LD182" s="36"/>
      <c r="LE182" s="36"/>
      <c r="LF182" s="36"/>
      <c r="LG182" s="36"/>
      <c r="LH182" s="36"/>
      <c r="LI182" s="36"/>
      <c r="LJ182" s="36"/>
      <c r="LK182" s="36"/>
      <c r="LL182" s="36"/>
      <c r="LM182" s="36"/>
      <c r="LN182" s="36"/>
      <c r="LO182" s="36"/>
      <c r="LP182" s="36"/>
      <c r="LQ182" s="36"/>
      <c r="LR182" s="36"/>
      <c r="LS182" s="36"/>
      <c r="LT182" s="36"/>
      <c r="LU182" s="36"/>
      <c r="LV182" s="36"/>
      <c r="LW182" s="36"/>
      <c r="LX182" s="36"/>
      <c r="LY182" s="36"/>
      <c r="LZ182" s="36"/>
      <c r="MA182" s="36"/>
      <c r="MB182" s="36"/>
      <c r="MC182" s="36"/>
      <c r="MD182" s="36"/>
      <c r="ME182" s="36"/>
      <c r="MF182" s="36"/>
      <c r="MG182" s="36"/>
      <c r="MH182" s="36"/>
      <c r="MI182" s="36"/>
      <c r="MJ182" s="36"/>
      <c r="MK182" s="36"/>
      <c r="ML182" s="36"/>
      <c r="MM182" s="36"/>
      <c r="MN182" s="36"/>
      <c r="MO182" s="36"/>
      <c r="MP182" s="36"/>
      <c r="MQ182" s="36"/>
      <c r="MR182" s="36"/>
      <c r="MS182" s="36"/>
      <c r="MT182" s="36"/>
      <c r="MU182" s="36"/>
      <c r="MV182" s="36"/>
      <c r="MW182" s="36"/>
      <c r="MX182" s="36"/>
      <c r="MY182" s="36"/>
      <c r="MZ182" s="36"/>
      <c r="NA182" s="36"/>
      <c r="NB182" s="36"/>
      <c r="NC182" s="36"/>
      <c r="ND182" s="36"/>
      <c r="NE182" s="36"/>
      <c r="NF182" s="36"/>
      <c r="NG182" s="36"/>
      <c r="NH182" s="36"/>
      <c r="NI182" s="36"/>
      <c r="NJ182" s="36"/>
      <c r="NK182" s="36"/>
      <c r="NL182" s="36"/>
      <c r="NM182" s="36"/>
      <c r="NN182" s="36"/>
      <c r="NO182" s="36"/>
      <c r="NP182" s="36"/>
      <c r="NQ182" s="36"/>
      <c r="NR182" s="36"/>
      <c r="NS182" s="36"/>
      <c r="NT182" s="36"/>
      <c r="NU182" s="36"/>
      <c r="NV182" s="36"/>
      <c r="NW182" s="36"/>
      <c r="NX182" s="36"/>
      <c r="NY182" s="36"/>
      <c r="NZ182" s="36"/>
      <c r="OA182" s="36"/>
      <c r="OB182" s="36"/>
      <c r="OC182" s="36"/>
      <c r="OD182" s="36"/>
      <c r="OE182" s="36"/>
      <c r="OF182" s="36"/>
      <c r="OG182" s="36"/>
      <c r="OH182" s="36"/>
      <c r="OI182" s="36"/>
      <c r="OJ182" s="36"/>
      <c r="OK182" s="36"/>
      <c r="OL182" s="36"/>
      <c r="OM182" s="36"/>
      <c r="ON182" s="36"/>
      <c r="OO182" s="36"/>
      <c r="OP182" s="36"/>
      <c r="OQ182" s="36"/>
      <c r="OR182" s="36"/>
      <c r="OS182" s="36"/>
      <c r="OT182" s="36"/>
      <c r="OU182" s="36"/>
      <c r="OV182" s="36"/>
      <c r="OW182" s="36"/>
      <c r="OX182" s="36"/>
      <c r="OY182" s="36"/>
      <c r="OZ182" s="36"/>
      <c r="PA182" s="36"/>
      <c r="PB182" s="36"/>
      <c r="PC182" s="36"/>
      <c r="PD182" s="36"/>
      <c r="PE182" s="36"/>
      <c r="PF182" s="36"/>
      <c r="PG182" s="36"/>
      <c r="PH182" s="36"/>
      <c r="PI182" s="36"/>
      <c r="PJ182" s="36"/>
      <c r="PK182" s="36"/>
      <c r="PL182" s="36"/>
      <c r="PM182" s="36"/>
      <c r="PN182" s="36"/>
      <c r="PO182" s="36"/>
      <c r="PP182" s="36"/>
      <c r="PQ182" s="36"/>
      <c r="PR182" s="36"/>
      <c r="PS182" s="36"/>
      <c r="PT182" s="36"/>
      <c r="PU182" s="36"/>
      <c r="PV182" s="36"/>
      <c r="PW182" s="36"/>
      <c r="PX182" s="36"/>
      <c r="PY182" s="36"/>
      <c r="PZ182" s="36"/>
      <c r="QA182" s="36"/>
      <c r="QB182" s="36"/>
      <c r="QC182" s="36"/>
      <c r="QD182" s="36"/>
      <c r="QE182" s="36"/>
      <c r="QF182" s="36"/>
      <c r="QG182" s="36"/>
      <c r="QH182" s="36"/>
      <c r="QI182" s="36"/>
      <c r="QJ182" s="36"/>
      <c r="QK182" s="36"/>
      <c r="QL182" s="36"/>
      <c r="QM182" s="36"/>
      <c r="QN182" s="36"/>
      <c r="QO182" s="36"/>
      <c r="QP182" s="36"/>
      <c r="QQ182" s="36"/>
      <c r="QR182" s="36"/>
      <c r="QS182" s="36"/>
      <c r="QT182" s="36"/>
      <c r="QU182" s="36"/>
      <c r="QV182" s="36"/>
      <c r="QW182" s="36"/>
      <c r="QX182" s="36"/>
      <c r="QY182" s="36"/>
      <c r="QZ182" s="36"/>
      <c r="RA182" s="36"/>
      <c r="RB182" s="36"/>
      <c r="RC182" s="36"/>
      <c r="RD182" s="36"/>
      <c r="RE182" s="36"/>
      <c r="RF182" s="36"/>
      <c r="RG182" s="36"/>
      <c r="RH182" s="36"/>
      <c r="RI182" s="36"/>
      <c r="RJ182" s="36"/>
      <c r="RK182" s="36"/>
      <c r="RL182" s="36"/>
    </row>
    <row r="183" spans="1:480" s="36" customFormat="1" ht="69" customHeight="1" x14ac:dyDescent="0.25">
      <c r="A183" s="44" t="s">
        <v>109</v>
      </c>
      <c r="B183" s="44" t="s">
        <v>123</v>
      </c>
      <c r="C183" s="44" t="s">
        <v>21</v>
      </c>
      <c r="D183" s="112" t="s">
        <v>199</v>
      </c>
      <c r="E183" s="43" t="s">
        <v>111</v>
      </c>
      <c r="F183" s="45" t="s">
        <v>20</v>
      </c>
      <c r="G183" s="99">
        <v>0.32</v>
      </c>
      <c r="H183" s="48">
        <v>45151</v>
      </c>
      <c r="I183" s="42">
        <v>0</v>
      </c>
      <c r="J183" s="42">
        <v>0</v>
      </c>
      <c r="K183" s="182">
        <v>4723.79</v>
      </c>
      <c r="L183" s="42">
        <v>0</v>
      </c>
      <c r="M183" s="42">
        <v>0</v>
      </c>
      <c r="N183" s="83"/>
      <c r="O183" s="83"/>
      <c r="P183" s="83"/>
      <c r="Q183" s="207"/>
    </row>
    <row r="184" spans="1:480" s="36" customFormat="1" ht="69.75" customHeight="1" x14ac:dyDescent="0.35">
      <c r="A184" s="44" t="s">
        <v>109</v>
      </c>
      <c r="B184" s="44" t="s">
        <v>123</v>
      </c>
      <c r="C184" s="44" t="s">
        <v>21</v>
      </c>
      <c r="D184" s="97" t="s">
        <v>194</v>
      </c>
      <c r="E184" s="43" t="s">
        <v>111</v>
      </c>
      <c r="F184" s="45" t="s">
        <v>20</v>
      </c>
      <c r="G184" s="42">
        <v>0.18</v>
      </c>
      <c r="H184" s="48">
        <v>45261</v>
      </c>
      <c r="I184" s="42">
        <v>0</v>
      </c>
      <c r="J184" s="42">
        <v>0</v>
      </c>
      <c r="K184" s="209">
        <v>1667.8</v>
      </c>
      <c r="L184" s="42">
        <v>0</v>
      </c>
      <c r="M184" s="42">
        <v>0</v>
      </c>
      <c r="N184" s="83"/>
      <c r="O184" s="83"/>
      <c r="P184" s="83"/>
      <c r="Q184" s="207"/>
      <c r="R184" s="208"/>
    </row>
    <row r="185" spans="1:480" s="37" customFormat="1" ht="105" customHeight="1" x14ac:dyDescent="0.35">
      <c r="A185" s="44" t="s">
        <v>109</v>
      </c>
      <c r="B185" s="44" t="s">
        <v>123</v>
      </c>
      <c r="C185" s="44" t="s">
        <v>21</v>
      </c>
      <c r="D185" s="113" t="s">
        <v>200</v>
      </c>
      <c r="E185" s="43" t="s">
        <v>111</v>
      </c>
      <c r="F185" s="45" t="s">
        <v>20</v>
      </c>
      <c r="G185" s="99">
        <v>0.37</v>
      </c>
      <c r="H185" s="48">
        <v>45261</v>
      </c>
      <c r="I185" s="42">
        <v>0</v>
      </c>
      <c r="J185" s="42">
        <v>0</v>
      </c>
      <c r="K185" s="210">
        <v>4720.28</v>
      </c>
      <c r="L185" s="42">
        <v>0</v>
      </c>
      <c r="M185" s="42">
        <v>0</v>
      </c>
      <c r="N185" s="83"/>
      <c r="O185" s="83"/>
      <c r="P185" s="83"/>
      <c r="Q185" s="207"/>
      <c r="R185" s="208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  <c r="AG185" s="36"/>
      <c r="AH185" s="36"/>
      <c r="AI185" s="36"/>
      <c r="AJ185" s="36"/>
      <c r="AK185" s="36"/>
      <c r="AL185" s="36"/>
      <c r="AM185" s="36"/>
      <c r="AN185" s="36"/>
      <c r="AO185" s="36"/>
      <c r="AP185" s="36"/>
      <c r="AQ185" s="36"/>
      <c r="AR185" s="36"/>
      <c r="AS185" s="36"/>
      <c r="AT185" s="36"/>
      <c r="AU185" s="36"/>
      <c r="AV185" s="36"/>
      <c r="AW185" s="36"/>
      <c r="AX185" s="36"/>
      <c r="AY185" s="36"/>
      <c r="AZ185" s="36"/>
      <c r="BA185" s="36"/>
      <c r="BB185" s="36"/>
      <c r="BC185" s="36"/>
      <c r="BD185" s="36"/>
      <c r="BE185" s="36"/>
      <c r="BF185" s="36"/>
      <c r="BG185" s="36"/>
      <c r="BH185" s="36"/>
      <c r="BI185" s="36"/>
      <c r="BJ185" s="36"/>
      <c r="BK185" s="36"/>
      <c r="BL185" s="36"/>
      <c r="BM185" s="36"/>
      <c r="BN185" s="36"/>
      <c r="BO185" s="36"/>
      <c r="BP185" s="36"/>
      <c r="BQ185" s="36"/>
      <c r="BR185" s="36"/>
      <c r="BS185" s="36"/>
      <c r="BT185" s="36"/>
      <c r="BU185" s="36"/>
      <c r="BV185" s="36"/>
      <c r="BW185" s="36"/>
      <c r="BX185" s="36"/>
      <c r="BY185" s="36"/>
      <c r="BZ185" s="36"/>
      <c r="CA185" s="36"/>
      <c r="CB185" s="36"/>
      <c r="CC185" s="36"/>
      <c r="CD185" s="36"/>
      <c r="CE185" s="36"/>
      <c r="CF185" s="36"/>
      <c r="CG185" s="36"/>
      <c r="CH185" s="36"/>
      <c r="CI185" s="36"/>
      <c r="CJ185" s="36"/>
      <c r="CK185" s="36"/>
      <c r="CL185" s="36"/>
      <c r="CM185" s="36"/>
      <c r="CN185" s="36"/>
      <c r="CO185" s="36"/>
      <c r="CP185" s="36"/>
      <c r="CQ185" s="36"/>
      <c r="CR185" s="36"/>
      <c r="CS185" s="36"/>
      <c r="CT185" s="36"/>
      <c r="CU185" s="36"/>
      <c r="CV185" s="36"/>
      <c r="CW185" s="36"/>
      <c r="CX185" s="36"/>
      <c r="CY185" s="36"/>
      <c r="CZ185" s="36"/>
      <c r="DA185" s="36"/>
      <c r="DB185" s="36"/>
      <c r="DC185" s="36"/>
      <c r="DD185" s="36"/>
      <c r="DE185" s="36"/>
      <c r="DF185" s="36"/>
      <c r="DG185" s="36"/>
      <c r="DH185" s="36"/>
      <c r="DI185" s="36"/>
      <c r="DJ185" s="36"/>
      <c r="DK185" s="36"/>
      <c r="DL185" s="36"/>
      <c r="DM185" s="36"/>
      <c r="DN185" s="36"/>
      <c r="DO185" s="36"/>
      <c r="DP185" s="36"/>
      <c r="DQ185" s="36"/>
      <c r="DR185" s="36"/>
      <c r="DS185" s="36"/>
      <c r="DT185" s="36"/>
      <c r="DU185" s="36"/>
      <c r="DV185" s="36"/>
      <c r="DW185" s="36"/>
      <c r="DX185" s="36"/>
      <c r="DY185" s="36"/>
      <c r="DZ185" s="36"/>
      <c r="EA185" s="36"/>
      <c r="EB185" s="36"/>
      <c r="EC185" s="36"/>
      <c r="ED185" s="36"/>
      <c r="EE185" s="36"/>
      <c r="EF185" s="36"/>
      <c r="EG185" s="36"/>
      <c r="EH185" s="36"/>
      <c r="EI185" s="36"/>
      <c r="EJ185" s="36"/>
      <c r="EK185" s="36"/>
      <c r="EL185" s="36"/>
      <c r="EM185" s="36"/>
      <c r="EN185" s="36"/>
      <c r="EO185" s="36"/>
      <c r="EP185" s="36"/>
      <c r="EQ185" s="36"/>
      <c r="ER185" s="36"/>
      <c r="ES185" s="36"/>
      <c r="ET185" s="36"/>
      <c r="EU185" s="36"/>
      <c r="EV185" s="36"/>
      <c r="EW185" s="36"/>
      <c r="EX185" s="36"/>
      <c r="EY185" s="36"/>
      <c r="EZ185" s="36"/>
      <c r="FA185" s="36"/>
      <c r="FB185" s="36"/>
      <c r="FC185" s="36"/>
      <c r="FD185" s="36"/>
      <c r="FE185" s="36"/>
      <c r="FF185" s="36"/>
      <c r="FG185" s="36"/>
      <c r="FH185" s="36"/>
      <c r="FI185" s="36"/>
      <c r="FJ185" s="36"/>
      <c r="FK185" s="36"/>
      <c r="FL185" s="36"/>
      <c r="FM185" s="36"/>
      <c r="FN185" s="36"/>
      <c r="FO185" s="36"/>
      <c r="FP185" s="36"/>
      <c r="FQ185" s="36"/>
      <c r="FR185" s="36"/>
      <c r="FS185" s="36"/>
      <c r="FT185" s="36"/>
      <c r="FU185" s="36"/>
      <c r="FV185" s="36"/>
      <c r="FW185" s="36"/>
      <c r="FX185" s="36"/>
      <c r="FY185" s="36"/>
      <c r="FZ185" s="36"/>
      <c r="GA185" s="36"/>
      <c r="GB185" s="36"/>
      <c r="GC185" s="36"/>
      <c r="GD185" s="36"/>
      <c r="GE185" s="36"/>
      <c r="GF185" s="36"/>
      <c r="GG185" s="36"/>
      <c r="GH185" s="36"/>
      <c r="GI185" s="36"/>
      <c r="GJ185" s="36"/>
      <c r="GK185" s="36"/>
      <c r="GL185" s="36"/>
      <c r="GM185" s="36"/>
      <c r="GN185" s="36"/>
      <c r="GO185" s="36"/>
      <c r="GP185" s="36"/>
      <c r="GQ185" s="36"/>
      <c r="GR185" s="36"/>
      <c r="GS185" s="36"/>
      <c r="GT185" s="36"/>
      <c r="GU185" s="36"/>
      <c r="GV185" s="36"/>
      <c r="GW185" s="36"/>
      <c r="GX185" s="36"/>
      <c r="GY185" s="36"/>
      <c r="GZ185" s="36"/>
      <c r="HA185" s="36"/>
      <c r="HB185" s="36"/>
      <c r="HC185" s="36"/>
      <c r="HD185" s="36"/>
      <c r="HE185" s="36"/>
      <c r="HF185" s="36"/>
      <c r="HG185" s="36"/>
      <c r="HH185" s="36"/>
      <c r="HI185" s="36"/>
      <c r="HJ185" s="36"/>
      <c r="HK185" s="36"/>
      <c r="HL185" s="36"/>
      <c r="HM185" s="36"/>
      <c r="HN185" s="36"/>
      <c r="HO185" s="36"/>
      <c r="HP185" s="36"/>
      <c r="HQ185" s="36"/>
      <c r="HR185" s="36"/>
      <c r="HS185" s="36"/>
      <c r="HT185" s="36"/>
      <c r="HU185" s="36"/>
      <c r="HV185" s="36"/>
      <c r="HW185" s="36"/>
      <c r="HX185" s="36"/>
      <c r="HY185" s="36"/>
      <c r="HZ185" s="36"/>
      <c r="IA185" s="36"/>
      <c r="IB185" s="36"/>
      <c r="IC185" s="36"/>
      <c r="ID185" s="36"/>
      <c r="IE185" s="36"/>
      <c r="IF185" s="36"/>
      <c r="IG185" s="36"/>
      <c r="IH185" s="36"/>
      <c r="II185" s="36"/>
      <c r="IJ185" s="36"/>
      <c r="IK185" s="36"/>
      <c r="IL185" s="36"/>
      <c r="IM185" s="36"/>
      <c r="IN185" s="36"/>
      <c r="IO185" s="36"/>
      <c r="IP185" s="36"/>
      <c r="IQ185" s="36"/>
      <c r="IR185" s="36"/>
      <c r="IS185" s="36"/>
      <c r="IT185" s="36"/>
      <c r="IU185" s="36"/>
      <c r="IV185" s="36"/>
      <c r="IW185" s="36"/>
      <c r="IX185" s="36"/>
      <c r="IY185" s="36"/>
      <c r="IZ185" s="36"/>
      <c r="JA185" s="36"/>
      <c r="JB185" s="36"/>
      <c r="JC185" s="36"/>
      <c r="JD185" s="36"/>
      <c r="JE185" s="36"/>
      <c r="JF185" s="36"/>
      <c r="JG185" s="36"/>
      <c r="JH185" s="36"/>
      <c r="JI185" s="36"/>
      <c r="JJ185" s="36"/>
      <c r="JK185" s="36"/>
      <c r="JL185" s="36"/>
      <c r="JM185" s="36"/>
      <c r="JN185" s="36"/>
      <c r="JO185" s="36"/>
      <c r="JP185" s="36"/>
      <c r="JQ185" s="36"/>
      <c r="JR185" s="36"/>
      <c r="JS185" s="36"/>
      <c r="JT185" s="36"/>
      <c r="JU185" s="36"/>
      <c r="JV185" s="36"/>
      <c r="JW185" s="36"/>
      <c r="JX185" s="36"/>
      <c r="JY185" s="36"/>
      <c r="JZ185" s="36"/>
      <c r="KA185" s="36"/>
      <c r="KB185" s="36"/>
      <c r="KC185" s="36"/>
      <c r="KD185" s="36"/>
      <c r="KE185" s="36"/>
      <c r="KF185" s="36"/>
      <c r="KG185" s="36"/>
      <c r="KH185" s="36"/>
      <c r="KI185" s="36"/>
      <c r="KJ185" s="36"/>
      <c r="KK185" s="36"/>
      <c r="KL185" s="36"/>
      <c r="KM185" s="36"/>
      <c r="KN185" s="36"/>
      <c r="KO185" s="36"/>
      <c r="KP185" s="36"/>
      <c r="KQ185" s="36"/>
      <c r="KR185" s="36"/>
      <c r="KS185" s="36"/>
      <c r="KT185" s="36"/>
      <c r="KU185" s="36"/>
      <c r="KV185" s="36"/>
      <c r="KW185" s="36"/>
      <c r="KX185" s="36"/>
      <c r="KY185" s="36"/>
      <c r="KZ185" s="36"/>
      <c r="LA185" s="36"/>
      <c r="LB185" s="36"/>
      <c r="LC185" s="36"/>
      <c r="LD185" s="36"/>
      <c r="LE185" s="36"/>
      <c r="LF185" s="36"/>
      <c r="LG185" s="36"/>
      <c r="LH185" s="36"/>
      <c r="LI185" s="36"/>
      <c r="LJ185" s="36"/>
      <c r="LK185" s="36"/>
      <c r="LL185" s="36"/>
      <c r="LM185" s="36"/>
      <c r="LN185" s="36"/>
      <c r="LO185" s="36"/>
      <c r="LP185" s="36"/>
      <c r="LQ185" s="36"/>
      <c r="LR185" s="36"/>
      <c r="LS185" s="36"/>
      <c r="LT185" s="36"/>
      <c r="LU185" s="36"/>
      <c r="LV185" s="36"/>
      <c r="LW185" s="36"/>
      <c r="LX185" s="36"/>
      <c r="LY185" s="36"/>
      <c r="LZ185" s="36"/>
      <c r="MA185" s="36"/>
      <c r="MB185" s="36"/>
      <c r="MC185" s="36"/>
      <c r="MD185" s="36"/>
      <c r="ME185" s="36"/>
      <c r="MF185" s="36"/>
      <c r="MG185" s="36"/>
      <c r="MH185" s="36"/>
      <c r="MI185" s="36"/>
      <c r="MJ185" s="36"/>
      <c r="MK185" s="36"/>
      <c r="ML185" s="36"/>
      <c r="MM185" s="36"/>
      <c r="MN185" s="36"/>
      <c r="MO185" s="36"/>
      <c r="MP185" s="36"/>
      <c r="MQ185" s="36"/>
      <c r="MR185" s="36"/>
      <c r="MS185" s="36"/>
      <c r="MT185" s="36"/>
      <c r="MU185" s="36"/>
      <c r="MV185" s="36"/>
      <c r="MW185" s="36"/>
      <c r="MX185" s="36"/>
      <c r="MY185" s="36"/>
      <c r="MZ185" s="36"/>
      <c r="NA185" s="36"/>
      <c r="NB185" s="36"/>
      <c r="NC185" s="36"/>
      <c r="ND185" s="36"/>
      <c r="NE185" s="36"/>
      <c r="NF185" s="36"/>
      <c r="NG185" s="36"/>
      <c r="NH185" s="36"/>
      <c r="NI185" s="36"/>
      <c r="NJ185" s="36"/>
      <c r="NK185" s="36"/>
      <c r="NL185" s="36"/>
      <c r="NM185" s="36"/>
      <c r="NN185" s="36"/>
      <c r="NO185" s="36"/>
      <c r="NP185" s="36"/>
      <c r="NQ185" s="36"/>
      <c r="NR185" s="36"/>
      <c r="NS185" s="36"/>
      <c r="NT185" s="36"/>
      <c r="NU185" s="36"/>
      <c r="NV185" s="36"/>
      <c r="NW185" s="36"/>
      <c r="NX185" s="36"/>
      <c r="NY185" s="36"/>
      <c r="NZ185" s="36"/>
      <c r="OA185" s="36"/>
      <c r="OB185" s="36"/>
      <c r="OC185" s="36"/>
      <c r="OD185" s="36"/>
      <c r="OE185" s="36"/>
      <c r="OF185" s="36"/>
      <c r="OG185" s="36"/>
      <c r="OH185" s="36"/>
      <c r="OI185" s="36"/>
      <c r="OJ185" s="36"/>
      <c r="OK185" s="36"/>
      <c r="OL185" s="36"/>
      <c r="OM185" s="36"/>
      <c r="ON185" s="36"/>
      <c r="OO185" s="36"/>
      <c r="OP185" s="36"/>
      <c r="OQ185" s="36"/>
      <c r="OR185" s="36"/>
      <c r="OS185" s="36"/>
      <c r="OT185" s="36"/>
      <c r="OU185" s="36"/>
      <c r="OV185" s="36"/>
      <c r="OW185" s="36"/>
      <c r="OX185" s="36"/>
      <c r="OY185" s="36"/>
      <c r="OZ185" s="36"/>
      <c r="PA185" s="36"/>
      <c r="PB185" s="36"/>
      <c r="PC185" s="36"/>
      <c r="PD185" s="36"/>
      <c r="PE185" s="36"/>
      <c r="PF185" s="36"/>
      <c r="PG185" s="36"/>
      <c r="PH185" s="36"/>
      <c r="PI185" s="36"/>
      <c r="PJ185" s="36"/>
      <c r="PK185" s="36"/>
      <c r="PL185" s="36"/>
      <c r="PM185" s="36"/>
      <c r="PN185" s="36"/>
      <c r="PO185" s="36"/>
      <c r="PP185" s="36"/>
      <c r="PQ185" s="36"/>
      <c r="PR185" s="36"/>
      <c r="PS185" s="36"/>
      <c r="PT185" s="36"/>
      <c r="PU185" s="36"/>
      <c r="PV185" s="36"/>
      <c r="PW185" s="36"/>
      <c r="PX185" s="36"/>
      <c r="PY185" s="36"/>
      <c r="PZ185" s="36"/>
      <c r="QA185" s="36"/>
      <c r="QB185" s="36"/>
      <c r="QC185" s="36"/>
      <c r="QD185" s="36"/>
      <c r="QE185" s="36"/>
      <c r="QF185" s="36"/>
      <c r="QG185" s="36"/>
      <c r="QH185" s="36"/>
      <c r="QI185" s="36"/>
      <c r="QJ185" s="36"/>
      <c r="QK185" s="36"/>
      <c r="QL185" s="36"/>
      <c r="QM185" s="36"/>
      <c r="QN185" s="36"/>
      <c r="QO185" s="36"/>
      <c r="QP185" s="36"/>
      <c r="QQ185" s="36"/>
      <c r="QR185" s="36"/>
      <c r="QS185" s="36"/>
      <c r="QT185" s="36"/>
      <c r="QU185" s="36"/>
      <c r="QV185" s="36"/>
      <c r="QW185" s="36"/>
      <c r="QX185" s="36"/>
      <c r="QY185" s="36"/>
      <c r="QZ185" s="36"/>
      <c r="RA185" s="36"/>
      <c r="RB185" s="36"/>
      <c r="RC185" s="36"/>
      <c r="RD185" s="36"/>
      <c r="RE185" s="36"/>
      <c r="RF185" s="36"/>
      <c r="RG185" s="36"/>
      <c r="RH185" s="36"/>
      <c r="RI185" s="36"/>
      <c r="RJ185" s="36"/>
      <c r="RK185" s="36"/>
      <c r="RL185" s="36"/>
    </row>
    <row r="186" spans="1:480" s="37" customFormat="1" ht="72.75" customHeight="1" x14ac:dyDescent="0.25">
      <c r="A186" s="44" t="s">
        <v>109</v>
      </c>
      <c r="B186" s="44" t="s">
        <v>123</v>
      </c>
      <c r="C186" s="44" t="s">
        <v>21</v>
      </c>
      <c r="D186" s="101" t="s">
        <v>201</v>
      </c>
      <c r="E186" s="43" t="s">
        <v>111</v>
      </c>
      <c r="F186" s="45" t="s">
        <v>20</v>
      </c>
      <c r="G186" s="103">
        <v>0.38</v>
      </c>
      <c r="H186" s="38">
        <v>45268</v>
      </c>
      <c r="I186" s="42">
        <v>0</v>
      </c>
      <c r="J186" s="80">
        <v>0</v>
      </c>
      <c r="K186" s="199">
        <v>5096.01</v>
      </c>
      <c r="L186" s="80">
        <v>0</v>
      </c>
      <c r="M186" s="42">
        <v>0</v>
      </c>
      <c r="N186" s="83"/>
      <c r="O186" s="83"/>
      <c r="P186" s="83"/>
      <c r="Q186" s="207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/>
      <c r="AV186" s="36"/>
      <c r="AW186" s="36"/>
      <c r="AX186" s="36"/>
      <c r="AY186" s="36"/>
      <c r="AZ186" s="36"/>
      <c r="BA186" s="36"/>
      <c r="BB186" s="36"/>
      <c r="BC186" s="36"/>
      <c r="BD186" s="36"/>
      <c r="BE186" s="36"/>
      <c r="BF186" s="36"/>
      <c r="BG186" s="36"/>
      <c r="BH186" s="36"/>
      <c r="BI186" s="36"/>
      <c r="BJ186" s="36"/>
      <c r="BK186" s="36"/>
      <c r="BL186" s="36"/>
      <c r="BM186" s="36"/>
      <c r="BN186" s="36"/>
      <c r="BO186" s="36"/>
      <c r="BP186" s="36"/>
      <c r="BQ186" s="36"/>
      <c r="BR186" s="36"/>
      <c r="BS186" s="36"/>
      <c r="BT186" s="36"/>
      <c r="BU186" s="36"/>
      <c r="BV186" s="36"/>
      <c r="BW186" s="36"/>
      <c r="BX186" s="36"/>
      <c r="BY186" s="36"/>
      <c r="BZ186" s="36"/>
      <c r="CA186" s="36"/>
      <c r="CB186" s="36"/>
      <c r="CC186" s="36"/>
      <c r="CD186" s="36"/>
      <c r="CE186" s="36"/>
      <c r="CF186" s="36"/>
      <c r="CG186" s="36"/>
      <c r="CH186" s="36"/>
      <c r="CI186" s="36"/>
      <c r="CJ186" s="36"/>
      <c r="CK186" s="36"/>
      <c r="CL186" s="36"/>
      <c r="CM186" s="36"/>
      <c r="CN186" s="36"/>
      <c r="CO186" s="36"/>
      <c r="CP186" s="36"/>
      <c r="CQ186" s="36"/>
      <c r="CR186" s="36"/>
      <c r="CS186" s="36"/>
      <c r="CT186" s="36"/>
      <c r="CU186" s="36"/>
      <c r="CV186" s="36"/>
      <c r="CW186" s="36"/>
      <c r="CX186" s="36"/>
      <c r="CY186" s="36"/>
      <c r="CZ186" s="36"/>
      <c r="DA186" s="36"/>
      <c r="DB186" s="36"/>
      <c r="DC186" s="36"/>
      <c r="DD186" s="36"/>
      <c r="DE186" s="36"/>
      <c r="DF186" s="36"/>
      <c r="DG186" s="36"/>
      <c r="DH186" s="36"/>
      <c r="DI186" s="36"/>
      <c r="DJ186" s="36"/>
      <c r="DK186" s="36"/>
      <c r="DL186" s="36"/>
      <c r="DM186" s="36"/>
      <c r="DN186" s="36"/>
      <c r="DO186" s="36"/>
      <c r="DP186" s="36"/>
      <c r="DQ186" s="36"/>
      <c r="DR186" s="36"/>
      <c r="DS186" s="36"/>
      <c r="DT186" s="36"/>
      <c r="DU186" s="36"/>
      <c r="DV186" s="36"/>
      <c r="DW186" s="36"/>
      <c r="DX186" s="36"/>
      <c r="DY186" s="36"/>
      <c r="DZ186" s="36"/>
      <c r="EA186" s="36"/>
      <c r="EB186" s="36"/>
      <c r="EC186" s="36"/>
      <c r="ED186" s="36"/>
      <c r="EE186" s="36"/>
      <c r="EF186" s="36"/>
      <c r="EG186" s="36"/>
      <c r="EH186" s="36"/>
      <c r="EI186" s="36"/>
      <c r="EJ186" s="36"/>
      <c r="EK186" s="36"/>
      <c r="EL186" s="36"/>
      <c r="EM186" s="36"/>
      <c r="EN186" s="36"/>
      <c r="EO186" s="36"/>
      <c r="EP186" s="36"/>
      <c r="EQ186" s="36"/>
      <c r="ER186" s="36"/>
      <c r="ES186" s="36"/>
      <c r="ET186" s="36"/>
      <c r="EU186" s="36"/>
      <c r="EV186" s="36"/>
      <c r="EW186" s="36"/>
      <c r="EX186" s="36"/>
      <c r="EY186" s="36"/>
      <c r="EZ186" s="36"/>
      <c r="FA186" s="36"/>
      <c r="FB186" s="36"/>
      <c r="FC186" s="36"/>
      <c r="FD186" s="36"/>
      <c r="FE186" s="36"/>
      <c r="FF186" s="36"/>
      <c r="FG186" s="36"/>
      <c r="FH186" s="36"/>
      <c r="FI186" s="36"/>
      <c r="FJ186" s="36"/>
      <c r="FK186" s="36"/>
      <c r="FL186" s="36"/>
      <c r="FM186" s="36"/>
      <c r="FN186" s="36"/>
      <c r="FO186" s="36"/>
      <c r="FP186" s="36"/>
      <c r="FQ186" s="36"/>
      <c r="FR186" s="36"/>
      <c r="FS186" s="36"/>
      <c r="FT186" s="36"/>
      <c r="FU186" s="36"/>
      <c r="FV186" s="36"/>
      <c r="FW186" s="36"/>
      <c r="FX186" s="36"/>
      <c r="FY186" s="36"/>
      <c r="FZ186" s="36"/>
      <c r="GA186" s="36"/>
      <c r="GB186" s="36"/>
      <c r="GC186" s="36"/>
      <c r="GD186" s="36"/>
      <c r="GE186" s="36"/>
      <c r="GF186" s="36"/>
      <c r="GG186" s="36"/>
      <c r="GH186" s="36"/>
      <c r="GI186" s="36"/>
      <c r="GJ186" s="36"/>
      <c r="GK186" s="36"/>
      <c r="GL186" s="36"/>
      <c r="GM186" s="36"/>
      <c r="GN186" s="36"/>
      <c r="GO186" s="36"/>
      <c r="GP186" s="36"/>
      <c r="GQ186" s="36"/>
      <c r="GR186" s="36"/>
      <c r="GS186" s="36"/>
      <c r="GT186" s="36"/>
      <c r="GU186" s="36"/>
      <c r="GV186" s="36"/>
      <c r="GW186" s="36"/>
      <c r="GX186" s="36"/>
      <c r="GY186" s="36"/>
      <c r="GZ186" s="36"/>
      <c r="HA186" s="36"/>
      <c r="HB186" s="36"/>
      <c r="HC186" s="36"/>
      <c r="HD186" s="36"/>
      <c r="HE186" s="36"/>
      <c r="HF186" s="36"/>
      <c r="HG186" s="36"/>
      <c r="HH186" s="36"/>
      <c r="HI186" s="36"/>
      <c r="HJ186" s="36"/>
      <c r="HK186" s="36"/>
      <c r="HL186" s="36"/>
      <c r="HM186" s="36"/>
      <c r="HN186" s="36"/>
      <c r="HO186" s="36"/>
      <c r="HP186" s="36"/>
      <c r="HQ186" s="36"/>
      <c r="HR186" s="36"/>
      <c r="HS186" s="36"/>
      <c r="HT186" s="36"/>
      <c r="HU186" s="36"/>
      <c r="HV186" s="36"/>
      <c r="HW186" s="36"/>
      <c r="HX186" s="36"/>
      <c r="HY186" s="36"/>
      <c r="HZ186" s="36"/>
      <c r="IA186" s="36"/>
      <c r="IB186" s="36"/>
      <c r="IC186" s="36"/>
      <c r="ID186" s="36"/>
      <c r="IE186" s="36"/>
      <c r="IF186" s="36"/>
      <c r="IG186" s="36"/>
      <c r="IH186" s="36"/>
      <c r="II186" s="36"/>
      <c r="IJ186" s="36"/>
      <c r="IK186" s="36"/>
      <c r="IL186" s="36"/>
      <c r="IM186" s="36"/>
      <c r="IN186" s="36"/>
      <c r="IO186" s="36"/>
      <c r="IP186" s="36"/>
      <c r="IQ186" s="36"/>
      <c r="IR186" s="36"/>
      <c r="IS186" s="36"/>
      <c r="IT186" s="36"/>
      <c r="IU186" s="36"/>
      <c r="IV186" s="36"/>
      <c r="IW186" s="36"/>
      <c r="IX186" s="36"/>
      <c r="IY186" s="36"/>
      <c r="IZ186" s="36"/>
      <c r="JA186" s="36"/>
      <c r="JB186" s="36"/>
      <c r="JC186" s="36"/>
      <c r="JD186" s="36"/>
      <c r="JE186" s="36"/>
      <c r="JF186" s="36"/>
      <c r="JG186" s="36"/>
      <c r="JH186" s="36"/>
      <c r="JI186" s="36"/>
      <c r="JJ186" s="36"/>
      <c r="JK186" s="36"/>
      <c r="JL186" s="36"/>
      <c r="JM186" s="36"/>
      <c r="JN186" s="36"/>
      <c r="JO186" s="36"/>
      <c r="JP186" s="36"/>
      <c r="JQ186" s="36"/>
      <c r="JR186" s="36"/>
      <c r="JS186" s="36"/>
      <c r="JT186" s="36"/>
      <c r="JU186" s="36"/>
      <c r="JV186" s="36"/>
      <c r="JW186" s="36"/>
      <c r="JX186" s="36"/>
      <c r="JY186" s="36"/>
      <c r="JZ186" s="36"/>
      <c r="KA186" s="36"/>
      <c r="KB186" s="36"/>
      <c r="KC186" s="36"/>
      <c r="KD186" s="36"/>
      <c r="KE186" s="36"/>
      <c r="KF186" s="36"/>
      <c r="KG186" s="36"/>
      <c r="KH186" s="36"/>
      <c r="KI186" s="36"/>
      <c r="KJ186" s="36"/>
      <c r="KK186" s="36"/>
      <c r="KL186" s="36"/>
      <c r="KM186" s="36"/>
      <c r="KN186" s="36"/>
      <c r="KO186" s="36"/>
      <c r="KP186" s="36"/>
      <c r="KQ186" s="36"/>
      <c r="KR186" s="36"/>
      <c r="KS186" s="36"/>
      <c r="KT186" s="36"/>
      <c r="KU186" s="36"/>
      <c r="KV186" s="36"/>
      <c r="KW186" s="36"/>
      <c r="KX186" s="36"/>
      <c r="KY186" s="36"/>
      <c r="KZ186" s="36"/>
      <c r="LA186" s="36"/>
      <c r="LB186" s="36"/>
      <c r="LC186" s="36"/>
      <c r="LD186" s="36"/>
      <c r="LE186" s="36"/>
      <c r="LF186" s="36"/>
      <c r="LG186" s="36"/>
      <c r="LH186" s="36"/>
      <c r="LI186" s="36"/>
      <c r="LJ186" s="36"/>
      <c r="LK186" s="36"/>
      <c r="LL186" s="36"/>
      <c r="LM186" s="36"/>
      <c r="LN186" s="36"/>
      <c r="LO186" s="36"/>
      <c r="LP186" s="36"/>
      <c r="LQ186" s="36"/>
      <c r="LR186" s="36"/>
      <c r="LS186" s="36"/>
      <c r="LT186" s="36"/>
      <c r="LU186" s="36"/>
      <c r="LV186" s="36"/>
      <c r="LW186" s="36"/>
      <c r="LX186" s="36"/>
      <c r="LY186" s="36"/>
      <c r="LZ186" s="36"/>
      <c r="MA186" s="36"/>
      <c r="MB186" s="36"/>
      <c r="MC186" s="36"/>
      <c r="MD186" s="36"/>
      <c r="ME186" s="36"/>
      <c r="MF186" s="36"/>
      <c r="MG186" s="36"/>
      <c r="MH186" s="36"/>
      <c r="MI186" s="36"/>
      <c r="MJ186" s="36"/>
      <c r="MK186" s="36"/>
      <c r="ML186" s="36"/>
      <c r="MM186" s="36"/>
      <c r="MN186" s="36"/>
      <c r="MO186" s="36"/>
      <c r="MP186" s="36"/>
      <c r="MQ186" s="36"/>
      <c r="MR186" s="36"/>
      <c r="MS186" s="36"/>
      <c r="MT186" s="36"/>
      <c r="MU186" s="36"/>
      <c r="MV186" s="36"/>
      <c r="MW186" s="36"/>
      <c r="MX186" s="36"/>
      <c r="MY186" s="36"/>
      <c r="MZ186" s="36"/>
      <c r="NA186" s="36"/>
      <c r="NB186" s="36"/>
      <c r="NC186" s="36"/>
      <c r="ND186" s="36"/>
      <c r="NE186" s="36"/>
      <c r="NF186" s="36"/>
      <c r="NG186" s="36"/>
      <c r="NH186" s="36"/>
      <c r="NI186" s="36"/>
      <c r="NJ186" s="36"/>
      <c r="NK186" s="36"/>
      <c r="NL186" s="36"/>
      <c r="NM186" s="36"/>
      <c r="NN186" s="36"/>
      <c r="NO186" s="36"/>
      <c r="NP186" s="36"/>
      <c r="NQ186" s="36"/>
      <c r="NR186" s="36"/>
      <c r="NS186" s="36"/>
      <c r="NT186" s="36"/>
      <c r="NU186" s="36"/>
      <c r="NV186" s="36"/>
      <c r="NW186" s="36"/>
      <c r="NX186" s="36"/>
      <c r="NY186" s="36"/>
      <c r="NZ186" s="36"/>
      <c r="OA186" s="36"/>
      <c r="OB186" s="36"/>
      <c r="OC186" s="36"/>
      <c r="OD186" s="36"/>
      <c r="OE186" s="36"/>
      <c r="OF186" s="36"/>
      <c r="OG186" s="36"/>
      <c r="OH186" s="36"/>
      <c r="OI186" s="36"/>
      <c r="OJ186" s="36"/>
      <c r="OK186" s="36"/>
      <c r="OL186" s="36"/>
      <c r="OM186" s="36"/>
      <c r="ON186" s="36"/>
      <c r="OO186" s="36"/>
      <c r="OP186" s="36"/>
      <c r="OQ186" s="36"/>
      <c r="OR186" s="36"/>
      <c r="OS186" s="36"/>
      <c r="OT186" s="36"/>
      <c r="OU186" s="36"/>
      <c r="OV186" s="36"/>
      <c r="OW186" s="36"/>
      <c r="OX186" s="36"/>
      <c r="OY186" s="36"/>
      <c r="OZ186" s="36"/>
      <c r="PA186" s="36"/>
      <c r="PB186" s="36"/>
      <c r="PC186" s="36"/>
      <c r="PD186" s="36"/>
      <c r="PE186" s="36"/>
      <c r="PF186" s="36"/>
      <c r="PG186" s="36"/>
      <c r="PH186" s="36"/>
      <c r="PI186" s="36"/>
      <c r="PJ186" s="36"/>
      <c r="PK186" s="36"/>
      <c r="PL186" s="36"/>
      <c r="PM186" s="36"/>
      <c r="PN186" s="36"/>
      <c r="PO186" s="36"/>
      <c r="PP186" s="36"/>
      <c r="PQ186" s="36"/>
      <c r="PR186" s="36"/>
      <c r="PS186" s="36"/>
      <c r="PT186" s="36"/>
      <c r="PU186" s="36"/>
      <c r="PV186" s="36"/>
      <c r="PW186" s="36"/>
      <c r="PX186" s="36"/>
      <c r="PY186" s="36"/>
      <c r="PZ186" s="36"/>
      <c r="QA186" s="36"/>
      <c r="QB186" s="36"/>
      <c r="QC186" s="36"/>
      <c r="QD186" s="36"/>
      <c r="QE186" s="36"/>
      <c r="QF186" s="36"/>
      <c r="QG186" s="36"/>
      <c r="QH186" s="36"/>
      <c r="QI186" s="36"/>
      <c r="QJ186" s="36"/>
      <c r="QK186" s="36"/>
      <c r="QL186" s="36"/>
      <c r="QM186" s="36"/>
      <c r="QN186" s="36"/>
      <c r="QO186" s="36"/>
      <c r="QP186" s="36"/>
      <c r="QQ186" s="36"/>
      <c r="QR186" s="36"/>
      <c r="QS186" s="36"/>
      <c r="QT186" s="36"/>
      <c r="QU186" s="36"/>
      <c r="QV186" s="36"/>
      <c r="QW186" s="36"/>
      <c r="QX186" s="36"/>
      <c r="QY186" s="36"/>
      <c r="QZ186" s="36"/>
      <c r="RA186" s="36"/>
      <c r="RB186" s="36"/>
      <c r="RC186" s="36"/>
      <c r="RD186" s="36"/>
      <c r="RE186" s="36"/>
      <c r="RF186" s="36"/>
      <c r="RG186" s="36"/>
      <c r="RH186" s="36"/>
      <c r="RI186" s="36"/>
      <c r="RJ186" s="36"/>
      <c r="RK186" s="36"/>
      <c r="RL186" s="36"/>
    </row>
    <row r="187" spans="1:480" s="37" customFormat="1" ht="75" customHeight="1" x14ac:dyDescent="0.25">
      <c r="A187" s="44" t="s">
        <v>109</v>
      </c>
      <c r="B187" s="44" t="s">
        <v>123</v>
      </c>
      <c r="C187" s="44" t="s">
        <v>21</v>
      </c>
      <c r="D187" s="108" t="s">
        <v>281</v>
      </c>
      <c r="E187" s="43" t="s">
        <v>111</v>
      </c>
      <c r="F187" s="45" t="s">
        <v>20</v>
      </c>
      <c r="G187" s="114">
        <v>0.03</v>
      </c>
      <c r="H187" s="38">
        <v>45108</v>
      </c>
      <c r="I187" s="42">
        <v>0</v>
      </c>
      <c r="J187" s="42">
        <v>0</v>
      </c>
      <c r="K187" s="200">
        <v>599.97</v>
      </c>
      <c r="L187" s="42">
        <v>0</v>
      </c>
      <c r="M187" s="42">
        <v>0</v>
      </c>
      <c r="N187" s="83"/>
      <c r="O187" s="83"/>
      <c r="P187" s="83"/>
      <c r="Q187" s="163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  <c r="BM187" s="36"/>
      <c r="BN187" s="36"/>
      <c r="BO187" s="36"/>
      <c r="BP187" s="36"/>
      <c r="BQ187" s="36"/>
      <c r="BR187" s="36"/>
      <c r="BS187" s="36"/>
      <c r="BT187" s="36"/>
      <c r="BU187" s="36"/>
      <c r="BV187" s="36"/>
      <c r="BW187" s="36"/>
      <c r="BX187" s="36"/>
      <c r="BY187" s="36"/>
      <c r="BZ187" s="36"/>
      <c r="CA187" s="36"/>
      <c r="CB187" s="36"/>
      <c r="CC187" s="36"/>
      <c r="CD187" s="36"/>
      <c r="CE187" s="36"/>
      <c r="CF187" s="36"/>
      <c r="CG187" s="36"/>
      <c r="CH187" s="36"/>
      <c r="CI187" s="36"/>
      <c r="CJ187" s="36"/>
      <c r="CK187" s="36"/>
      <c r="CL187" s="36"/>
      <c r="CM187" s="36"/>
      <c r="CN187" s="36"/>
      <c r="CO187" s="36"/>
      <c r="CP187" s="36"/>
      <c r="CQ187" s="36"/>
      <c r="CR187" s="36"/>
      <c r="CS187" s="36"/>
      <c r="CT187" s="36"/>
      <c r="CU187" s="36"/>
      <c r="CV187" s="36"/>
      <c r="CW187" s="36"/>
      <c r="CX187" s="36"/>
      <c r="CY187" s="36"/>
      <c r="CZ187" s="36"/>
      <c r="DA187" s="36"/>
      <c r="DB187" s="36"/>
      <c r="DC187" s="36"/>
      <c r="DD187" s="36"/>
      <c r="DE187" s="36"/>
      <c r="DF187" s="36"/>
      <c r="DG187" s="36"/>
      <c r="DH187" s="36"/>
      <c r="DI187" s="36"/>
      <c r="DJ187" s="36"/>
      <c r="DK187" s="36"/>
      <c r="DL187" s="36"/>
      <c r="DM187" s="36"/>
      <c r="DN187" s="36"/>
      <c r="DO187" s="36"/>
      <c r="DP187" s="36"/>
      <c r="DQ187" s="36"/>
      <c r="DR187" s="36"/>
      <c r="DS187" s="36"/>
      <c r="DT187" s="36"/>
      <c r="DU187" s="36"/>
      <c r="DV187" s="36"/>
      <c r="DW187" s="36"/>
      <c r="DX187" s="36"/>
      <c r="DY187" s="36"/>
      <c r="DZ187" s="36"/>
      <c r="EA187" s="36"/>
      <c r="EB187" s="36"/>
      <c r="EC187" s="36"/>
      <c r="ED187" s="36"/>
      <c r="EE187" s="36"/>
      <c r="EF187" s="36"/>
      <c r="EG187" s="36"/>
      <c r="EH187" s="36"/>
      <c r="EI187" s="36"/>
      <c r="EJ187" s="36"/>
      <c r="EK187" s="36"/>
      <c r="EL187" s="36"/>
      <c r="EM187" s="36"/>
      <c r="EN187" s="36"/>
      <c r="EO187" s="36"/>
      <c r="EP187" s="36"/>
      <c r="EQ187" s="36"/>
      <c r="ER187" s="36"/>
      <c r="ES187" s="36"/>
      <c r="ET187" s="36"/>
      <c r="EU187" s="36"/>
      <c r="EV187" s="36"/>
      <c r="EW187" s="36"/>
      <c r="EX187" s="36"/>
      <c r="EY187" s="36"/>
      <c r="EZ187" s="36"/>
      <c r="FA187" s="36"/>
      <c r="FB187" s="36"/>
      <c r="FC187" s="36"/>
      <c r="FD187" s="36"/>
      <c r="FE187" s="36"/>
      <c r="FF187" s="36"/>
      <c r="FG187" s="36"/>
      <c r="FH187" s="36"/>
      <c r="FI187" s="36"/>
      <c r="FJ187" s="36"/>
      <c r="FK187" s="36"/>
      <c r="FL187" s="36"/>
      <c r="FM187" s="36"/>
      <c r="FN187" s="36"/>
      <c r="FO187" s="36"/>
      <c r="FP187" s="36"/>
      <c r="FQ187" s="36"/>
      <c r="FR187" s="36"/>
      <c r="FS187" s="36"/>
      <c r="FT187" s="36"/>
      <c r="FU187" s="36"/>
      <c r="FV187" s="36"/>
      <c r="FW187" s="36"/>
      <c r="FX187" s="36"/>
      <c r="FY187" s="36"/>
      <c r="FZ187" s="36"/>
      <c r="GA187" s="36"/>
      <c r="GB187" s="36"/>
      <c r="GC187" s="36"/>
      <c r="GD187" s="36"/>
      <c r="GE187" s="36"/>
      <c r="GF187" s="36"/>
      <c r="GG187" s="36"/>
      <c r="GH187" s="36"/>
      <c r="GI187" s="36"/>
      <c r="GJ187" s="36"/>
      <c r="GK187" s="36"/>
      <c r="GL187" s="36"/>
      <c r="GM187" s="36"/>
      <c r="GN187" s="36"/>
      <c r="GO187" s="36"/>
      <c r="GP187" s="36"/>
      <c r="GQ187" s="36"/>
      <c r="GR187" s="36"/>
      <c r="GS187" s="36"/>
      <c r="GT187" s="36"/>
      <c r="GU187" s="36"/>
      <c r="GV187" s="36"/>
      <c r="GW187" s="36"/>
      <c r="GX187" s="36"/>
      <c r="GY187" s="36"/>
      <c r="GZ187" s="36"/>
      <c r="HA187" s="36"/>
      <c r="HB187" s="36"/>
      <c r="HC187" s="36"/>
      <c r="HD187" s="36"/>
      <c r="HE187" s="36"/>
      <c r="HF187" s="36"/>
      <c r="HG187" s="36"/>
      <c r="HH187" s="36"/>
      <c r="HI187" s="36"/>
      <c r="HJ187" s="36"/>
      <c r="HK187" s="36"/>
      <c r="HL187" s="36"/>
      <c r="HM187" s="36"/>
      <c r="HN187" s="36"/>
      <c r="HO187" s="36"/>
      <c r="HP187" s="36"/>
      <c r="HQ187" s="36"/>
      <c r="HR187" s="36"/>
      <c r="HS187" s="36"/>
      <c r="HT187" s="36"/>
      <c r="HU187" s="36"/>
      <c r="HV187" s="36"/>
      <c r="HW187" s="36"/>
      <c r="HX187" s="36"/>
      <c r="HY187" s="36"/>
      <c r="HZ187" s="36"/>
      <c r="IA187" s="36"/>
      <c r="IB187" s="36"/>
      <c r="IC187" s="36"/>
      <c r="ID187" s="36"/>
      <c r="IE187" s="36"/>
      <c r="IF187" s="36"/>
      <c r="IG187" s="36"/>
      <c r="IH187" s="36"/>
      <c r="II187" s="36"/>
      <c r="IJ187" s="36"/>
      <c r="IK187" s="36"/>
      <c r="IL187" s="36"/>
      <c r="IM187" s="36"/>
      <c r="IN187" s="36"/>
      <c r="IO187" s="36"/>
      <c r="IP187" s="36"/>
      <c r="IQ187" s="36"/>
      <c r="IR187" s="36"/>
      <c r="IS187" s="36"/>
      <c r="IT187" s="36"/>
      <c r="IU187" s="36"/>
      <c r="IV187" s="36"/>
      <c r="IW187" s="36"/>
      <c r="IX187" s="36"/>
      <c r="IY187" s="36"/>
      <c r="IZ187" s="36"/>
      <c r="JA187" s="36"/>
      <c r="JB187" s="36"/>
      <c r="JC187" s="36"/>
      <c r="JD187" s="36"/>
      <c r="JE187" s="36"/>
      <c r="JF187" s="36"/>
      <c r="JG187" s="36"/>
      <c r="JH187" s="36"/>
      <c r="JI187" s="36"/>
      <c r="JJ187" s="36"/>
      <c r="JK187" s="36"/>
      <c r="JL187" s="36"/>
      <c r="JM187" s="36"/>
      <c r="JN187" s="36"/>
      <c r="JO187" s="36"/>
      <c r="JP187" s="36"/>
      <c r="JQ187" s="36"/>
      <c r="JR187" s="36"/>
      <c r="JS187" s="36"/>
      <c r="JT187" s="36"/>
      <c r="JU187" s="36"/>
      <c r="JV187" s="36"/>
      <c r="JW187" s="36"/>
      <c r="JX187" s="36"/>
      <c r="JY187" s="36"/>
      <c r="JZ187" s="36"/>
      <c r="KA187" s="36"/>
      <c r="KB187" s="36"/>
      <c r="KC187" s="36"/>
      <c r="KD187" s="36"/>
      <c r="KE187" s="36"/>
      <c r="KF187" s="36"/>
      <c r="KG187" s="36"/>
      <c r="KH187" s="36"/>
      <c r="KI187" s="36"/>
      <c r="KJ187" s="36"/>
      <c r="KK187" s="36"/>
      <c r="KL187" s="36"/>
      <c r="KM187" s="36"/>
      <c r="KN187" s="36"/>
      <c r="KO187" s="36"/>
      <c r="KP187" s="36"/>
      <c r="KQ187" s="36"/>
      <c r="KR187" s="36"/>
      <c r="KS187" s="36"/>
      <c r="KT187" s="36"/>
      <c r="KU187" s="36"/>
      <c r="KV187" s="36"/>
      <c r="KW187" s="36"/>
      <c r="KX187" s="36"/>
      <c r="KY187" s="36"/>
      <c r="KZ187" s="36"/>
      <c r="LA187" s="36"/>
      <c r="LB187" s="36"/>
      <c r="LC187" s="36"/>
      <c r="LD187" s="36"/>
      <c r="LE187" s="36"/>
      <c r="LF187" s="36"/>
      <c r="LG187" s="36"/>
      <c r="LH187" s="36"/>
      <c r="LI187" s="36"/>
      <c r="LJ187" s="36"/>
      <c r="LK187" s="36"/>
      <c r="LL187" s="36"/>
      <c r="LM187" s="36"/>
      <c r="LN187" s="36"/>
      <c r="LO187" s="36"/>
      <c r="LP187" s="36"/>
      <c r="LQ187" s="36"/>
      <c r="LR187" s="36"/>
      <c r="LS187" s="36"/>
      <c r="LT187" s="36"/>
      <c r="LU187" s="36"/>
      <c r="LV187" s="36"/>
      <c r="LW187" s="36"/>
      <c r="LX187" s="36"/>
      <c r="LY187" s="36"/>
      <c r="LZ187" s="36"/>
      <c r="MA187" s="36"/>
      <c r="MB187" s="36"/>
      <c r="MC187" s="36"/>
      <c r="MD187" s="36"/>
      <c r="ME187" s="36"/>
      <c r="MF187" s="36"/>
      <c r="MG187" s="36"/>
      <c r="MH187" s="36"/>
      <c r="MI187" s="36"/>
      <c r="MJ187" s="36"/>
      <c r="MK187" s="36"/>
      <c r="ML187" s="36"/>
      <c r="MM187" s="36"/>
      <c r="MN187" s="36"/>
      <c r="MO187" s="36"/>
      <c r="MP187" s="36"/>
      <c r="MQ187" s="36"/>
      <c r="MR187" s="36"/>
      <c r="MS187" s="36"/>
      <c r="MT187" s="36"/>
      <c r="MU187" s="36"/>
      <c r="MV187" s="36"/>
      <c r="MW187" s="36"/>
      <c r="MX187" s="36"/>
      <c r="MY187" s="36"/>
      <c r="MZ187" s="36"/>
      <c r="NA187" s="36"/>
      <c r="NB187" s="36"/>
      <c r="NC187" s="36"/>
      <c r="ND187" s="36"/>
      <c r="NE187" s="36"/>
      <c r="NF187" s="36"/>
      <c r="NG187" s="36"/>
      <c r="NH187" s="36"/>
      <c r="NI187" s="36"/>
      <c r="NJ187" s="36"/>
      <c r="NK187" s="36"/>
      <c r="NL187" s="36"/>
      <c r="NM187" s="36"/>
      <c r="NN187" s="36"/>
      <c r="NO187" s="36"/>
      <c r="NP187" s="36"/>
      <c r="NQ187" s="36"/>
      <c r="NR187" s="36"/>
      <c r="NS187" s="36"/>
      <c r="NT187" s="36"/>
      <c r="NU187" s="36"/>
      <c r="NV187" s="36"/>
      <c r="NW187" s="36"/>
      <c r="NX187" s="36"/>
      <c r="NY187" s="36"/>
      <c r="NZ187" s="36"/>
      <c r="OA187" s="36"/>
      <c r="OB187" s="36"/>
      <c r="OC187" s="36"/>
      <c r="OD187" s="36"/>
      <c r="OE187" s="36"/>
      <c r="OF187" s="36"/>
      <c r="OG187" s="36"/>
      <c r="OH187" s="36"/>
      <c r="OI187" s="36"/>
      <c r="OJ187" s="36"/>
      <c r="OK187" s="36"/>
      <c r="OL187" s="36"/>
      <c r="OM187" s="36"/>
      <c r="ON187" s="36"/>
      <c r="OO187" s="36"/>
      <c r="OP187" s="36"/>
      <c r="OQ187" s="36"/>
      <c r="OR187" s="36"/>
      <c r="OS187" s="36"/>
      <c r="OT187" s="36"/>
      <c r="OU187" s="36"/>
      <c r="OV187" s="36"/>
      <c r="OW187" s="36"/>
      <c r="OX187" s="36"/>
      <c r="OY187" s="36"/>
      <c r="OZ187" s="36"/>
      <c r="PA187" s="36"/>
      <c r="PB187" s="36"/>
      <c r="PC187" s="36"/>
      <c r="PD187" s="36"/>
      <c r="PE187" s="36"/>
      <c r="PF187" s="36"/>
      <c r="PG187" s="36"/>
      <c r="PH187" s="36"/>
      <c r="PI187" s="36"/>
      <c r="PJ187" s="36"/>
      <c r="PK187" s="36"/>
      <c r="PL187" s="36"/>
      <c r="PM187" s="36"/>
      <c r="PN187" s="36"/>
      <c r="PO187" s="36"/>
      <c r="PP187" s="36"/>
      <c r="PQ187" s="36"/>
      <c r="PR187" s="36"/>
      <c r="PS187" s="36"/>
      <c r="PT187" s="36"/>
      <c r="PU187" s="36"/>
      <c r="PV187" s="36"/>
      <c r="PW187" s="36"/>
      <c r="PX187" s="36"/>
      <c r="PY187" s="36"/>
      <c r="PZ187" s="36"/>
      <c r="QA187" s="36"/>
      <c r="QB187" s="36"/>
      <c r="QC187" s="36"/>
      <c r="QD187" s="36"/>
      <c r="QE187" s="36"/>
      <c r="QF187" s="36"/>
      <c r="QG187" s="36"/>
      <c r="QH187" s="36"/>
      <c r="QI187" s="36"/>
      <c r="QJ187" s="36"/>
      <c r="QK187" s="36"/>
      <c r="QL187" s="36"/>
      <c r="QM187" s="36"/>
      <c r="QN187" s="36"/>
      <c r="QO187" s="36"/>
      <c r="QP187" s="36"/>
      <c r="QQ187" s="36"/>
      <c r="QR187" s="36"/>
      <c r="QS187" s="36"/>
      <c r="QT187" s="36"/>
      <c r="QU187" s="36"/>
      <c r="QV187" s="36"/>
      <c r="QW187" s="36"/>
      <c r="QX187" s="36"/>
      <c r="QY187" s="36"/>
      <c r="QZ187" s="36"/>
      <c r="RA187" s="36"/>
      <c r="RB187" s="36"/>
      <c r="RC187" s="36"/>
      <c r="RD187" s="36"/>
      <c r="RE187" s="36"/>
      <c r="RF187" s="36"/>
      <c r="RG187" s="36"/>
      <c r="RH187" s="36"/>
      <c r="RI187" s="36"/>
      <c r="RJ187" s="36"/>
      <c r="RK187" s="36"/>
      <c r="RL187" s="36"/>
    </row>
    <row r="188" spans="1:480" s="36" customFormat="1" ht="68.25" customHeight="1" x14ac:dyDescent="0.25">
      <c r="A188" s="44" t="s">
        <v>109</v>
      </c>
      <c r="B188" s="44" t="s">
        <v>123</v>
      </c>
      <c r="C188" s="44" t="s">
        <v>21</v>
      </c>
      <c r="D188" s="178" t="s">
        <v>312</v>
      </c>
      <c r="E188" s="32" t="s">
        <v>282</v>
      </c>
      <c r="F188" s="33" t="s">
        <v>120</v>
      </c>
      <c r="G188" s="181">
        <v>5944.4</v>
      </c>
      <c r="H188" s="147">
        <v>45263</v>
      </c>
      <c r="I188" s="34">
        <v>0</v>
      </c>
      <c r="J188" s="34">
        <v>0</v>
      </c>
      <c r="K188" s="180">
        <v>3821.65</v>
      </c>
      <c r="L188" s="34">
        <v>0</v>
      </c>
      <c r="M188" s="34">
        <v>0</v>
      </c>
      <c r="N188" s="83"/>
      <c r="O188" s="83"/>
      <c r="P188" s="83"/>
      <c r="Q188" s="163"/>
    </row>
    <row r="189" spans="1:480" s="39" customFormat="1" ht="84.75" customHeight="1" x14ac:dyDescent="0.25">
      <c r="A189" s="120" t="s">
        <v>15</v>
      </c>
      <c r="B189" s="120" t="s">
        <v>15</v>
      </c>
      <c r="C189" s="120" t="s">
        <v>15</v>
      </c>
      <c r="D189" s="138" t="s">
        <v>202</v>
      </c>
      <c r="E189" s="122" t="s">
        <v>34</v>
      </c>
      <c r="F189" s="136" t="s">
        <v>35</v>
      </c>
      <c r="G189" s="139">
        <f>G190+G191+G192+G193+G194</f>
        <v>6</v>
      </c>
      <c r="H189" s="125" t="s">
        <v>15</v>
      </c>
      <c r="I189" s="139">
        <f>I190+I191+I192+I193+I194</f>
        <v>0</v>
      </c>
      <c r="J189" s="139">
        <f>J190+J191+J192+J193+J194</f>
        <v>0</v>
      </c>
      <c r="K189" s="140">
        <f>K190+K191+K193+K192+K194+K195+K196+K197</f>
        <v>12137.039999999999</v>
      </c>
      <c r="L189" s="140">
        <f>L190+L191</f>
        <v>0</v>
      </c>
      <c r="M189" s="140">
        <f>M190+M191</f>
        <v>0</v>
      </c>
      <c r="N189" s="83"/>
      <c r="O189" s="83"/>
      <c r="P189" s="83"/>
      <c r="Q189" s="163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/>
      <c r="AX189" s="36"/>
      <c r="AY189" s="36"/>
      <c r="AZ189" s="36"/>
      <c r="BA189" s="36"/>
      <c r="BB189" s="36"/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  <c r="BM189" s="36"/>
      <c r="BN189" s="36"/>
      <c r="BO189" s="36"/>
      <c r="BP189" s="36"/>
      <c r="BQ189" s="36"/>
      <c r="BR189" s="36"/>
      <c r="BS189" s="36"/>
      <c r="BT189" s="36"/>
      <c r="BU189" s="36"/>
      <c r="BV189" s="36"/>
      <c r="BW189" s="36"/>
      <c r="BX189" s="36"/>
      <c r="BY189" s="36"/>
      <c r="BZ189" s="36"/>
      <c r="CA189" s="36"/>
      <c r="CB189" s="36"/>
      <c r="CC189" s="36"/>
      <c r="CD189" s="36"/>
      <c r="CE189" s="36"/>
      <c r="CF189" s="36"/>
      <c r="CG189" s="36"/>
      <c r="CH189" s="36"/>
      <c r="CI189" s="36"/>
      <c r="CJ189" s="36"/>
      <c r="CK189" s="36"/>
      <c r="CL189" s="36"/>
      <c r="CM189" s="36"/>
      <c r="CN189" s="36"/>
      <c r="CO189" s="36"/>
      <c r="CP189" s="36"/>
      <c r="CQ189" s="36"/>
      <c r="CR189" s="36"/>
      <c r="CS189" s="36"/>
      <c r="CT189" s="36"/>
      <c r="CU189" s="36"/>
      <c r="CV189" s="36"/>
      <c r="CW189" s="36"/>
      <c r="CX189" s="36"/>
      <c r="CY189" s="36"/>
      <c r="CZ189" s="36"/>
      <c r="DA189" s="36"/>
      <c r="DB189" s="36"/>
      <c r="DC189" s="36"/>
      <c r="DD189" s="36"/>
      <c r="DE189" s="36"/>
      <c r="DF189" s="36"/>
      <c r="DG189" s="36"/>
      <c r="DH189" s="36"/>
      <c r="DI189" s="36"/>
      <c r="DJ189" s="36"/>
      <c r="DK189" s="36"/>
      <c r="DL189" s="36"/>
      <c r="DM189" s="36"/>
      <c r="DN189" s="36"/>
      <c r="DO189" s="36"/>
      <c r="DP189" s="36"/>
      <c r="DQ189" s="36"/>
      <c r="DR189" s="36"/>
      <c r="DS189" s="36"/>
      <c r="DT189" s="36"/>
      <c r="DU189" s="36"/>
      <c r="DV189" s="36"/>
      <c r="DW189" s="36"/>
      <c r="DX189" s="36"/>
      <c r="DY189" s="36"/>
      <c r="DZ189" s="36"/>
      <c r="EA189" s="36"/>
      <c r="EB189" s="36"/>
      <c r="EC189" s="36"/>
      <c r="ED189" s="36"/>
      <c r="EE189" s="36"/>
      <c r="EF189" s="36"/>
      <c r="EG189" s="36"/>
      <c r="EH189" s="36"/>
      <c r="EI189" s="36"/>
      <c r="EJ189" s="36"/>
      <c r="EK189" s="36"/>
      <c r="EL189" s="36"/>
      <c r="EM189" s="36"/>
      <c r="EN189" s="36"/>
      <c r="EO189" s="36"/>
      <c r="EP189" s="36"/>
      <c r="EQ189" s="36"/>
      <c r="ER189" s="36"/>
      <c r="ES189" s="36"/>
      <c r="ET189" s="36"/>
      <c r="EU189" s="36"/>
      <c r="EV189" s="36"/>
      <c r="EW189" s="36"/>
      <c r="EX189" s="36"/>
      <c r="EY189" s="36"/>
      <c r="EZ189" s="36"/>
      <c r="FA189" s="36"/>
      <c r="FB189" s="36"/>
      <c r="FC189" s="36"/>
      <c r="FD189" s="36"/>
      <c r="FE189" s="36"/>
      <c r="FF189" s="36"/>
      <c r="FG189" s="36"/>
      <c r="FH189" s="36"/>
      <c r="FI189" s="36"/>
      <c r="FJ189" s="36"/>
      <c r="FK189" s="36"/>
      <c r="FL189" s="36"/>
      <c r="FM189" s="36"/>
      <c r="FN189" s="36"/>
      <c r="FO189" s="36"/>
      <c r="FP189" s="36"/>
      <c r="FQ189" s="36"/>
      <c r="FR189" s="36"/>
      <c r="FS189" s="36"/>
      <c r="FT189" s="36"/>
      <c r="FU189" s="36"/>
      <c r="FV189" s="36"/>
      <c r="FW189" s="36"/>
      <c r="FX189" s="36"/>
      <c r="FY189" s="36"/>
      <c r="FZ189" s="36"/>
      <c r="GA189" s="36"/>
      <c r="GB189" s="36"/>
      <c r="GC189" s="36"/>
      <c r="GD189" s="36"/>
      <c r="GE189" s="36"/>
      <c r="GF189" s="36"/>
      <c r="GG189" s="36"/>
      <c r="GH189" s="36"/>
      <c r="GI189" s="36"/>
      <c r="GJ189" s="36"/>
      <c r="GK189" s="36"/>
      <c r="GL189" s="36"/>
      <c r="GM189" s="36"/>
      <c r="GN189" s="36"/>
      <c r="GO189" s="36"/>
      <c r="GP189" s="36"/>
      <c r="GQ189" s="36"/>
      <c r="GR189" s="36"/>
      <c r="GS189" s="36"/>
      <c r="GT189" s="36"/>
      <c r="GU189" s="36"/>
      <c r="GV189" s="36"/>
      <c r="GW189" s="36"/>
      <c r="GX189" s="36"/>
      <c r="GY189" s="36"/>
      <c r="GZ189" s="36"/>
      <c r="HA189" s="36"/>
      <c r="HB189" s="36"/>
      <c r="HC189" s="36"/>
      <c r="HD189" s="36"/>
      <c r="HE189" s="36"/>
      <c r="HF189" s="36"/>
      <c r="HG189" s="36"/>
      <c r="HH189" s="36"/>
      <c r="HI189" s="36"/>
      <c r="HJ189" s="36"/>
      <c r="HK189" s="36"/>
      <c r="HL189" s="36"/>
      <c r="HM189" s="36"/>
      <c r="HN189" s="36"/>
      <c r="HO189" s="36"/>
      <c r="HP189" s="36"/>
      <c r="HQ189" s="36"/>
      <c r="HR189" s="36"/>
      <c r="HS189" s="36"/>
      <c r="HT189" s="36"/>
      <c r="HU189" s="36"/>
      <c r="HV189" s="36"/>
      <c r="HW189" s="36"/>
      <c r="HX189" s="36"/>
      <c r="HY189" s="36"/>
      <c r="HZ189" s="36"/>
      <c r="IA189" s="36"/>
      <c r="IB189" s="36"/>
      <c r="IC189" s="36"/>
      <c r="ID189" s="36"/>
      <c r="IE189" s="36"/>
      <c r="IF189" s="36"/>
      <c r="IG189" s="36"/>
      <c r="IH189" s="36"/>
      <c r="II189" s="36"/>
      <c r="IJ189" s="36"/>
      <c r="IK189" s="36"/>
      <c r="IL189" s="36"/>
      <c r="IM189" s="36"/>
      <c r="IN189" s="36"/>
      <c r="IO189" s="36"/>
      <c r="IP189" s="36"/>
      <c r="IQ189" s="36"/>
      <c r="IR189" s="36"/>
      <c r="IS189" s="36"/>
      <c r="IT189" s="36"/>
      <c r="IU189" s="36"/>
      <c r="IV189" s="36"/>
      <c r="IW189" s="36"/>
      <c r="IX189" s="36"/>
      <c r="IY189" s="36"/>
      <c r="IZ189" s="36"/>
      <c r="JA189" s="36"/>
      <c r="JB189" s="36"/>
      <c r="JC189" s="36"/>
      <c r="JD189" s="36"/>
      <c r="JE189" s="36"/>
      <c r="JF189" s="36"/>
      <c r="JG189" s="36"/>
      <c r="JH189" s="36"/>
      <c r="JI189" s="36"/>
      <c r="JJ189" s="36"/>
      <c r="JK189" s="36"/>
      <c r="JL189" s="36"/>
      <c r="JM189" s="36"/>
      <c r="JN189" s="36"/>
      <c r="JO189" s="36"/>
      <c r="JP189" s="36"/>
      <c r="JQ189" s="36"/>
      <c r="JR189" s="36"/>
      <c r="JS189" s="36"/>
      <c r="JT189" s="36"/>
      <c r="JU189" s="36"/>
      <c r="JV189" s="36"/>
      <c r="JW189" s="36"/>
      <c r="JX189" s="36"/>
      <c r="JY189" s="36"/>
      <c r="JZ189" s="36"/>
      <c r="KA189" s="36"/>
      <c r="KB189" s="36"/>
      <c r="KC189" s="36"/>
      <c r="KD189" s="36"/>
      <c r="KE189" s="36"/>
      <c r="KF189" s="36"/>
      <c r="KG189" s="36"/>
      <c r="KH189" s="36"/>
      <c r="KI189" s="36"/>
      <c r="KJ189" s="36"/>
      <c r="KK189" s="36"/>
      <c r="KL189" s="36"/>
      <c r="KM189" s="36"/>
      <c r="KN189" s="36"/>
      <c r="KO189" s="36"/>
      <c r="KP189" s="36"/>
      <c r="KQ189" s="36"/>
      <c r="KR189" s="36"/>
      <c r="KS189" s="36"/>
      <c r="KT189" s="36"/>
      <c r="KU189" s="36"/>
      <c r="KV189" s="36"/>
      <c r="KW189" s="36"/>
      <c r="KX189" s="36"/>
      <c r="KY189" s="36"/>
      <c r="KZ189" s="36"/>
      <c r="LA189" s="36"/>
      <c r="LB189" s="36"/>
      <c r="LC189" s="36"/>
      <c r="LD189" s="36"/>
      <c r="LE189" s="36"/>
      <c r="LF189" s="36"/>
      <c r="LG189" s="36"/>
      <c r="LH189" s="36"/>
      <c r="LI189" s="36"/>
      <c r="LJ189" s="36"/>
      <c r="LK189" s="36"/>
      <c r="LL189" s="36"/>
      <c r="LM189" s="36"/>
      <c r="LN189" s="36"/>
      <c r="LO189" s="36"/>
      <c r="LP189" s="36"/>
      <c r="LQ189" s="36"/>
      <c r="LR189" s="36"/>
      <c r="LS189" s="36"/>
      <c r="LT189" s="36"/>
      <c r="LU189" s="36"/>
      <c r="LV189" s="36"/>
      <c r="LW189" s="36"/>
      <c r="LX189" s="36"/>
      <c r="LY189" s="36"/>
      <c r="LZ189" s="36"/>
      <c r="MA189" s="36"/>
      <c r="MB189" s="36"/>
      <c r="MC189" s="36"/>
      <c r="MD189" s="36"/>
      <c r="ME189" s="36"/>
      <c r="MF189" s="36"/>
      <c r="MG189" s="36"/>
      <c r="MH189" s="36"/>
      <c r="MI189" s="36"/>
      <c r="MJ189" s="36"/>
      <c r="MK189" s="36"/>
      <c r="ML189" s="36"/>
      <c r="MM189" s="36"/>
      <c r="MN189" s="36"/>
      <c r="MO189" s="36"/>
      <c r="MP189" s="36"/>
      <c r="MQ189" s="36"/>
      <c r="MR189" s="36"/>
      <c r="MS189" s="36"/>
      <c r="MT189" s="36"/>
      <c r="MU189" s="36"/>
      <c r="MV189" s="36"/>
      <c r="MW189" s="36"/>
      <c r="MX189" s="36"/>
      <c r="MY189" s="36"/>
      <c r="MZ189" s="36"/>
      <c r="NA189" s="36"/>
      <c r="NB189" s="36"/>
      <c r="NC189" s="36"/>
      <c r="ND189" s="36"/>
      <c r="NE189" s="36"/>
      <c r="NF189" s="36"/>
      <c r="NG189" s="36"/>
      <c r="NH189" s="36"/>
      <c r="NI189" s="36"/>
      <c r="NJ189" s="36"/>
      <c r="NK189" s="36"/>
      <c r="NL189" s="36"/>
      <c r="NM189" s="36"/>
      <c r="NN189" s="36"/>
      <c r="NO189" s="36"/>
      <c r="NP189" s="36"/>
      <c r="NQ189" s="36"/>
      <c r="NR189" s="36"/>
      <c r="NS189" s="36"/>
      <c r="NT189" s="36"/>
      <c r="NU189" s="36"/>
      <c r="NV189" s="36"/>
      <c r="NW189" s="36"/>
      <c r="NX189" s="36"/>
      <c r="NY189" s="36"/>
      <c r="NZ189" s="36"/>
      <c r="OA189" s="36"/>
      <c r="OB189" s="36"/>
      <c r="OC189" s="36"/>
      <c r="OD189" s="36"/>
      <c r="OE189" s="36"/>
      <c r="OF189" s="36"/>
      <c r="OG189" s="36"/>
      <c r="OH189" s="36"/>
      <c r="OI189" s="36"/>
      <c r="OJ189" s="36"/>
      <c r="OK189" s="36"/>
      <c r="OL189" s="36"/>
      <c r="OM189" s="36"/>
      <c r="ON189" s="36"/>
      <c r="OO189" s="36"/>
      <c r="OP189" s="36"/>
      <c r="OQ189" s="36"/>
      <c r="OR189" s="36"/>
      <c r="OS189" s="36"/>
      <c r="OT189" s="36"/>
      <c r="OU189" s="36"/>
      <c r="OV189" s="36"/>
      <c r="OW189" s="36"/>
      <c r="OX189" s="36"/>
      <c r="OY189" s="36"/>
      <c r="OZ189" s="36"/>
      <c r="PA189" s="36"/>
      <c r="PB189" s="36"/>
      <c r="PC189" s="36"/>
      <c r="PD189" s="36"/>
      <c r="PE189" s="36"/>
      <c r="PF189" s="36"/>
      <c r="PG189" s="36"/>
      <c r="PH189" s="36"/>
      <c r="PI189" s="36"/>
      <c r="PJ189" s="36"/>
      <c r="PK189" s="36"/>
      <c r="PL189" s="36"/>
      <c r="PM189" s="36"/>
      <c r="PN189" s="36"/>
      <c r="PO189" s="36"/>
      <c r="PP189" s="36"/>
      <c r="PQ189" s="36"/>
      <c r="PR189" s="36"/>
      <c r="PS189" s="36"/>
      <c r="PT189" s="36"/>
      <c r="PU189" s="36"/>
      <c r="PV189" s="36"/>
      <c r="PW189" s="36"/>
      <c r="PX189" s="36"/>
      <c r="PY189" s="36"/>
      <c r="PZ189" s="36"/>
      <c r="QA189" s="36"/>
      <c r="QB189" s="36"/>
      <c r="QC189" s="36"/>
      <c r="QD189" s="36"/>
      <c r="QE189" s="36"/>
      <c r="QF189" s="36"/>
      <c r="QG189" s="36"/>
      <c r="QH189" s="36"/>
      <c r="QI189" s="36"/>
      <c r="QJ189" s="36"/>
      <c r="QK189" s="36"/>
      <c r="QL189" s="36"/>
      <c r="QM189" s="36"/>
      <c r="QN189" s="36"/>
      <c r="QO189" s="36"/>
      <c r="QP189" s="36"/>
      <c r="QQ189" s="36"/>
      <c r="QR189" s="36"/>
      <c r="QS189" s="36"/>
      <c r="QT189" s="36"/>
      <c r="QU189" s="36"/>
      <c r="QV189" s="36"/>
      <c r="QW189" s="36"/>
      <c r="QX189" s="36"/>
      <c r="QY189" s="36"/>
      <c r="QZ189" s="36"/>
      <c r="RA189" s="36"/>
      <c r="RB189" s="36"/>
      <c r="RC189" s="36"/>
      <c r="RD189" s="36"/>
      <c r="RE189" s="36"/>
      <c r="RF189" s="36"/>
      <c r="RG189" s="36"/>
      <c r="RH189" s="36"/>
      <c r="RI189" s="36"/>
      <c r="RJ189" s="36"/>
      <c r="RK189" s="36"/>
      <c r="RL189" s="36"/>
    </row>
    <row r="190" spans="1:480" s="36" customFormat="1" ht="69.75" customHeight="1" x14ac:dyDescent="0.25">
      <c r="A190" s="44" t="s">
        <v>109</v>
      </c>
      <c r="B190" s="44" t="s">
        <v>123</v>
      </c>
      <c r="C190" s="44" t="s">
        <v>21</v>
      </c>
      <c r="D190" s="115" t="s">
        <v>203</v>
      </c>
      <c r="E190" s="115" t="s">
        <v>34</v>
      </c>
      <c r="F190" s="88" t="s">
        <v>35</v>
      </c>
      <c r="G190" s="116">
        <v>1</v>
      </c>
      <c r="H190" s="48">
        <v>45261</v>
      </c>
      <c r="I190" s="79">
        <v>0</v>
      </c>
      <c r="J190" s="79">
        <v>0</v>
      </c>
      <c r="K190" s="187">
        <v>1642.31</v>
      </c>
      <c r="L190" s="42">
        <v>0</v>
      </c>
      <c r="M190" s="42">
        <v>0</v>
      </c>
      <c r="N190" s="83"/>
      <c r="O190" s="83"/>
      <c r="P190" s="83"/>
      <c r="Q190" s="163"/>
    </row>
    <row r="191" spans="1:480" s="37" customFormat="1" ht="96.75" customHeight="1" x14ac:dyDescent="0.25">
      <c r="A191" s="44" t="s">
        <v>109</v>
      </c>
      <c r="B191" s="44" t="s">
        <v>123</v>
      </c>
      <c r="C191" s="44" t="s">
        <v>21</v>
      </c>
      <c r="D191" s="94" t="s">
        <v>204</v>
      </c>
      <c r="E191" s="94" t="s">
        <v>34</v>
      </c>
      <c r="F191" s="89" t="s">
        <v>35</v>
      </c>
      <c r="G191" s="117">
        <v>2</v>
      </c>
      <c r="H191" s="48">
        <v>45262</v>
      </c>
      <c r="I191" s="79">
        <v>0</v>
      </c>
      <c r="J191" s="79">
        <v>0</v>
      </c>
      <c r="K191" s="153">
        <v>5211.5</v>
      </c>
      <c r="L191" s="42">
        <v>0</v>
      </c>
      <c r="M191" s="42">
        <v>0</v>
      </c>
      <c r="N191" s="83"/>
      <c r="O191" s="83"/>
      <c r="P191" s="83"/>
      <c r="Q191" s="163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  <c r="AG191" s="36"/>
      <c r="AH191" s="36"/>
      <c r="AI191" s="36"/>
      <c r="AJ191" s="36"/>
      <c r="AK191" s="36"/>
      <c r="AL191" s="36"/>
      <c r="AM191" s="36"/>
      <c r="AN191" s="36"/>
      <c r="AO191" s="36"/>
      <c r="AP191" s="36"/>
      <c r="AQ191" s="36"/>
      <c r="AR191" s="36"/>
      <c r="AS191" s="36"/>
      <c r="AT191" s="36"/>
      <c r="AU191" s="36"/>
      <c r="AV191" s="36"/>
      <c r="AW191" s="36"/>
      <c r="AX191" s="36"/>
      <c r="AY191" s="36"/>
      <c r="AZ191" s="36"/>
      <c r="BA191" s="36"/>
      <c r="BB191" s="36"/>
      <c r="BC191" s="36"/>
      <c r="BD191" s="36"/>
      <c r="BE191" s="36"/>
      <c r="BF191" s="36"/>
      <c r="BG191" s="36"/>
      <c r="BH191" s="36"/>
      <c r="BI191" s="36"/>
      <c r="BJ191" s="36"/>
      <c r="BK191" s="36"/>
      <c r="BL191" s="36"/>
      <c r="BM191" s="36"/>
      <c r="BN191" s="36"/>
      <c r="BO191" s="36"/>
      <c r="BP191" s="36"/>
      <c r="BQ191" s="36"/>
      <c r="BR191" s="36"/>
      <c r="BS191" s="36"/>
      <c r="BT191" s="36"/>
      <c r="BU191" s="36"/>
      <c r="BV191" s="36"/>
      <c r="BW191" s="36"/>
      <c r="BX191" s="36"/>
      <c r="BY191" s="36"/>
      <c r="BZ191" s="36"/>
      <c r="CA191" s="36"/>
      <c r="CB191" s="36"/>
      <c r="CC191" s="36"/>
      <c r="CD191" s="36"/>
      <c r="CE191" s="36"/>
      <c r="CF191" s="36"/>
      <c r="CG191" s="36"/>
      <c r="CH191" s="36"/>
      <c r="CI191" s="36"/>
      <c r="CJ191" s="36"/>
      <c r="CK191" s="36"/>
      <c r="CL191" s="36"/>
      <c r="CM191" s="36"/>
      <c r="CN191" s="36"/>
      <c r="CO191" s="36"/>
      <c r="CP191" s="36"/>
      <c r="CQ191" s="36"/>
      <c r="CR191" s="36"/>
      <c r="CS191" s="36"/>
      <c r="CT191" s="36"/>
      <c r="CU191" s="36"/>
      <c r="CV191" s="36"/>
      <c r="CW191" s="36"/>
      <c r="CX191" s="36"/>
      <c r="CY191" s="36"/>
      <c r="CZ191" s="36"/>
      <c r="DA191" s="36"/>
      <c r="DB191" s="36"/>
      <c r="DC191" s="36"/>
      <c r="DD191" s="36"/>
      <c r="DE191" s="36"/>
      <c r="DF191" s="36"/>
      <c r="DG191" s="36"/>
      <c r="DH191" s="36"/>
      <c r="DI191" s="36"/>
      <c r="DJ191" s="36"/>
      <c r="DK191" s="36"/>
      <c r="DL191" s="36"/>
      <c r="DM191" s="36"/>
      <c r="DN191" s="36"/>
      <c r="DO191" s="36"/>
      <c r="DP191" s="36"/>
      <c r="DQ191" s="36"/>
      <c r="DR191" s="36"/>
      <c r="DS191" s="36"/>
      <c r="DT191" s="36"/>
      <c r="DU191" s="36"/>
      <c r="DV191" s="36"/>
      <c r="DW191" s="36"/>
      <c r="DX191" s="36"/>
      <c r="DY191" s="36"/>
      <c r="DZ191" s="36"/>
      <c r="EA191" s="36"/>
      <c r="EB191" s="36"/>
      <c r="EC191" s="36"/>
      <c r="ED191" s="36"/>
      <c r="EE191" s="36"/>
      <c r="EF191" s="36"/>
      <c r="EG191" s="36"/>
      <c r="EH191" s="36"/>
      <c r="EI191" s="36"/>
      <c r="EJ191" s="36"/>
      <c r="EK191" s="36"/>
      <c r="EL191" s="36"/>
      <c r="EM191" s="36"/>
      <c r="EN191" s="36"/>
      <c r="EO191" s="36"/>
      <c r="EP191" s="36"/>
      <c r="EQ191" s="36"/>
      <c r="ER191" s="36"/>
      <c r="ES191" s="36"/>
      <c r="ET191" s="36"/>
      <c r="EU191" s="36"/>
      <c r="EV191" s="36"/>
      <c r="EW191" s="36"/>
      <c r="EX191" s="36"/>
      <c r="EY191" s="36"/>
      <c r="EZ191" s="36"/>
      <c r="FA191" s="36"/>
      <c r="FB191" s="36"/>
      <c r="FC191" s="36"/>
      <c r="FD191" s="36"/>
      <c r="FE191" s="36"/>
      <c r="FF191" s="36"/>
      <c r="FG191" s="36"/>
      <c r="FH191" s="36"/>
      <c r="FI191" s="36"/>
      <c r="FJ191" s="36"/>
      <c r="FK191" s="36"/>
      <c r="FL191" s="36"/>
      <c r="FM191" s="36"/>
      <c r="FN191" s="36"/>
      <c r="FO191" s="36"/>
      <c r="FP191" s="36"/>
      <c r="FQ191" s="36"/>
      <c r="FR191" s="36"/>
      <c r="FS191" s="36"/>
      <c r="FT191" s="36"/>
      <c r="FU191" s="36"/>
      <c r="FV191" s="36"/>
      <c r="FW191" s="36"/>
      <c r="FX191" s="36"/>
      <c r="FY191" s="36"/>
      <c r="FZ191" s="36"/>
      <c r="GA191" s="36"/>
      <c r="GB191" s="36"/>
      <c r="GC191" s="36"/>
      <c r="GD191" s="36"/>
      <c r="GE191" s="36"/>
      <c r="GF191" s="36"/>
      <c r="GG191" s="36"/>
      <c r="GH191" s="36"/>
      <c r="GI191" s="36"/>
      <c r="GJ191" s="36"/>
      <c r="GK191" s="36"/>
      <c r="GL191" s="36"/>
      <c r="GM191" s="36"/>
      <c r="GN191" s="36"/>
      <c r="GO191" s="36"/>
      <c r="GP191" s="36"/>
      <c r="GQ191" s="36"/>
      <c r="GR191" s="36"/>
      <c r="GS191" s="36"/>
      <c r="GT191" s="36"/>
      <c r="GU191" s="36"/>
      <c r="GV191" s="36"/>
      <c r="GW191" s="36"/>
      <c r="GX191" s="36"/>
      <c r="GY191" s="36"/>
      <c r="GZ191" s="36"/>
      <c r="HA191" s="36"/>
      <c r="HB191" s="36"/>
      <c r="HC191" s="36"/>
      <c r="HD191" s="36"/>
      <c r="HE191" s="36"/>
      <c r="HF191" s="36"/>
      <c r="HG191" s="36"/>
      <c r="HH191" s="36"/>
      <c r="HI191" s="36"/>
      <c r="HJ191" s="36"/>
      <c r="HK191" s="36"/>
      <c r="HL191" s="36"/>
      <c r="HM191" s="36"/>
      <c r="HN191" s="36"/>
      <c r="HO191" s="36"/>
      <c r="HP191" s="36"/>
      <c r="HQ191" s="36"/>
      <c r="HR191" s="36"/>
      <c r="HS191" s="36"/>
      <c r="HT191" s="36"/>
      <c r="HU191" s="36"/>
      <c r="HV191" s="36"/>
      <c r="HW191" s="36"/>
      <c r="HX191" s="36"/>
      <c r="HY191" s="36"/>
      <c r="HZ191" s="36"/>
      <c r="IA191" s="36"/>
      <c r="IB191" s="36"/>
      <c r="IC191" s="36"/>
      <c r="ID191" s="36"/>
      <c r="IE191" s="36"/>
      <c r="IF191" s="36"/>
      <c r="IG191" s="36"/>
      <c r="IH191" s="36"/>
      <c r="II191" s="36"/>
      <c r="IJ191" s="36"/>
      <c r="IK191" s="36"/>
      <c r="IL191" s="36"/>
      <c r="IM191" s="36"/>
      <c r="IN191" s="36"/>
      <c r="IO191" s="36"/>
      <c r="IP191" s="36"/>
      <c r="IQ191" s="36"/>
      <c r="IR191" s="36"/>
      <c r="IS191" s="36"/>
      <c r="IT191" s="36"/>
      <c r="IU191" s="36"/>
      <c r="IV191" s="36"/>
      <c r="IW191" s="36"/>
      <c r="IX191" s="36"/>
      <c r="IY191" s="36"/>
      <c r="IZ191" s="36"/>
      <c r="JA191" s="36"/>
      <c r="JB191" s="36"/>
      <c r="JC191" s="36"/>
      <c r="JD191" s="36"/>
      <c r="JE191" s="36"/>
      <c r="JF191" s="36"/>
      <c r="JG191" s="36"/>
      <c r="JH191" s="36"/>
      <c r="JI191" s="36"/>
      <c r="JJ191" s="36"/>
      <c r="JK191" s="36"/>
      <c r="JL191" s="36"/>
      <c r="JM191" s="36"/>
      <c r="JN191" s="36"/>
      <c r="JO191" s="36"/>
      <c r="JP191" s="36"/>
      <c r="JQ191" s="36"/>
      <c r="JR191" s="36"/>
      <c r="JS191" s="36"/>
      <c r="JT191" s="36"/>
      <c r="JU191" s="36"/>
      <c r="JV191" s="36"/>
      <c r="JW191" s="36"/>
      <c r="JX191" s="36"/>
      <c r="JY191" s="36"/>
      <c r="JZ191" s="36"/>
      <c r="KA191" s="36"/>
      <c r="KB191" s="36"/>
      <c r="KC191" s="36"/>
      <c r="KD191" s="36"/>
      <c r="KE191" s="36"/>
      <c r="KF191" s="36"/>
      <c r="KG191" s="36"/>
      <c r="KH191" s="36"/>
      <c r="KI191" s="36"/>
      <c r="KJ191" s="36"/>
      <c r="KK191" s="36"/>
      <c r="KL191" s="36"/>
      <c r="KM191" s="36"/>
      <c r="KN191" s="36"/>
      <c r="KO191" s="36"/>
      <c r="KP191" s="36"/>
      <c r="KQ191" s="36"/>
      <c r="KR191" s="36"/>
      <c r="KS191" s="36"/>
      <c r="KT191" s="36"/>
      <c r="KU191" s="36"/>
      <c r="KV191" s="36"/>
      <c r="KW191" s="36"/>
      <c r="KX191" s="36"/>
      <c r="KY191" s="36"/>
      <c r="KZ191" s="36"/>
      <c r="LA191" s="36"/>
      <c r="LB191" s="36"/>
      <c r="LC191" s="36"/>
      <c r="LD191" s="36"/>
      <c r="LE191" s="36"/>
      <c r="LF191" s="36"/>
      <c r="LG191" s="36"/>
      <c r="LH191" s="36"/>
      <c r="LI191" s="36"/>
      <c r="LJ191" s="36"/>
      <c r="LK191" s="36"/>
      <c r="LL191" s="36"/>
      <c r="LM191" s="36"/>
      <c r="LN191" s="36"/>
      <c r="LO191" s="36"/>
      <c r="LP191" s="36"/>
      <c r="LQ191" s="36"/>
      <c r="LR191" s="36"/>
      <c r="LS191" s="36"/>
      <c r="LT191" s="36"/>
      <c r="LU191" s="36"/>
      <c r="LV191" s="36"/>
      <c r="LW191" s="36"/>
      <c r="LX191" s="36"/>
      <c r="LY191" s="36"/>
      <c r="LZ191" s="36"/>
      <c r="MA191" s="36"/>
      <c r="MB191" s="36"/>
      <c r="MC191" s="36"/>
      <c r="MD191" s="36"/>
      <c r="ME191" s="36"/>
      <c r="MF191" s="36"/>
      <c r="MG191" s="36"/>
      <c r="MH191" s="36"/>
      <c r="MI191" s="36"/>
      <c r="MJ191" s="36"/>
      <c r="MK191" s="36"/>
      <c r="ML191" s="36"/>
      <c r="MM191" s="36"/>
      <c r="MN191" s="36"/>
      <c r="MO191" s="36"/>
      <c r="MP191" s="36"/>
      <c r="MQ191" s="36"/>
      <c r="MR191" s="36"/>
      <c r="MS191" s="36"/>
      <c r="MT191" s="36"/>
      <c r="MU191" s="36"/>
      <c r="MV191" s="36"/>
      <c r="MW191" s="36"/>
      <c r="MX191" s="36"/>
      <c r="MY191" s="36"/>
      <c r="MZ191" s="36"/>
      <c r="NA191" s="36"/>
      <c r="NB191" s="36"/>
      <c r="NC191" s="36"/>
      <c r="ND191" s="36"/>
      <c r="NE191" s="36"/>
      <c r="NF191" s="36"/>
      <c r="NG191" s="36"/>
      <c r="NH191" s="36"/>
      <c r="NI191" s="36"/>
      <c r="NJ191" s="36"/>
      <c r="NK191" s="36"/>
      <c r="NL191" s="36"/>
      <c r="NM191" s="36"/>
      <c r="NN191" s="36"/>
      <c r="NO191" s="36"/>
      <c r="NP191" s="36"/>
      <c r="NQ191" s="36"/>
      <c r="NR191" s="36"/>
      <c r="NS191" s="36"/>
      <c r="NT191" s="36"/>
      <c r="NU191" s="36"/>
      <c r="NV191" s="36"/>
      <c r="NW191" s="36"/>
      <c r="NX191" s="36"/>
      <c r="NY191" s="36"/>
      <c r="NZ191" s="36"/>
      <c r="OA191" s="36"/>
      <c r="OB191" s="36"/>
      <c r="OC191" s="36"/>
      <c r="OD191" s="36"/>
      <c r="OE191" s="36"/>
      <c r="OF191" s="36"/>
      <c r="OG191" s="36"/>
      <c r="OH191" s="36"/>
      <c r="OI191" s="36"/>
      <c r="OJ191" s="36"/>
      <c r="OK191" s="36"/>
      <c r="OL191" s="36"/>
      <c r="OM191" s="36"/>
      <c r="ON191" s="36"/>
      <c r="OO191" s="36"/>
      <c r="OP191" s="36"/>
      <c r="OQ191" s="36"/>
      <c r="OR191" s="36"/>
      <c r="OS191" s="36"/>
      <c r="OT191" s="36"/>
      <c r="OU191" s="36"/>
      <c r="OV191" s="36"/>
      <c r="OW191" s="36"/>
      <c r="OX191" s="36"/>
      <c r="OY191" s="36"/>
      <c r="OZ191" s="36"/>
      <c r="PA191" s="36"/>
      <c r="PB191" s="36"/>
      <c r="PC191" s="36"/>
      <c r="PD191" s="36"/>
      <c r="PE191" s="36"/>
      <c r="PF191" s="36"/>
      <c r="PG191" s="36"/>
      <c r="PH191" s="36"/>
      <c r="PI191" s="36"/>
      <c r="PJ191" s="36"/>
      <c r="PK191" s="36"/>
      <c r="PL191" s="36"/>
      <c r="PM191" s="36"/>
      <c r="PN191" s="36"/>
      <c r="PO191" s="36"/>
      <c r="PP191" s="36"/>
      <c r="PQ191" s="36"/>
      <c r="PR191" s="36"/>
      <c r="PS191" s="36"/>
      <c r="PT191" s="36"/>
      <c r="PU191" s="36"/>
      <c r="PV191" s="36"/>
      <c r="PW191" s="36"/>
      <c r="PX191" s="36"/>
      <c r="PY191" s="36"/>
      <c r="PZ191" s="36"/>
      <c r="QA191" s="36"/>
      <c r="QB191" s="36"/>
      <c r="QC191" s="36"/>
      <c r="QD191" s="36"/>
      <c r="QE191" s="36"/>
      <c r="QF191" s="36"/>
      <c r="QG191" s="36"/>
      <c r="QH191" s="36"/>
      <c r="QI191" s="36"/>
      <c r="QJ191" s="36"/>
      <c r="QK191" s="36"/>
      <c r="QL191" s="36"/>
      <c r="QM191" s="36"/>
      <c r="QN191" s="36"/>
      <c r="QO191" s="36"/>
      <c r="QP191" s="36"/>
      <c r="QQ191" s="36"/>
      <c r="QR191" s="36"/>
      <c r="QS191" s="36"/>
      <c r="QT191" s="36"/>
      <c r="QU191" s="36"/>
      <c r="QV191" s="36"/>
      <c r="QW191" s="36"/>
      <c r="QX191" s="36"/>
      <c r="QY191" s="36"/>
      <c r="QZ191" s="36"/>
      <c r="RA191" s="36"/>
      <c r="RB191" s="36"/>
      <c r="RC191" s="36"/>
      <c r="RD191" s="36"/>
      <c r="RE191" s="36"/>
      <c r="RF191" s="36"/>
      <c r="RG191" s="36"/>
      <c r="RH191" s="36"/>
      <c r="RI191" s="36"/>
      <c r="RJ191" s="36"/>
      <c r="RK191" s="36"/>
      <c r="RL191" s="36"/>
    </row>
    <row r="192" spans="1:480" s="36" customFormat="1" ht="174" customHeight="1" x14ac:dyDescent="0.25">
      <c r="A192" s="44" t="s">
        <v>109</v>
      </c>
      <c r="B192" s="44" t="s">
        <v>123</v>
      </c>
      <c r="C192" s="44" t="s">
        <v>21</v>
      </c>
      <c r="D192" s="175" t="s">
        <v>303</v>
      </c>
      <c r="E192" s="175" t="s">
        <v>34</v>
      </c>
      <c r="F192" s="176" t="s">
        <v>35</v>
      </c>
      <c r="G192" s="177">
        <v>1</v>
      </c>
      <c r="H192" s="147">
        <v>45291</v>
      </c>
      <c r="I192" s="41">
        <v>0</v>
      </c>
      <c r="J192" s="41">
        <v>0</v>
      </c>
      <c r="K192" s="153">
        <v>83.48</v>
      </c>
      <c r="L192" s="34">
        <v>0</v>
      </c>
      <c r="M192" s="34">
        <v>0</v>
      </c>
      <c r="N192" s="83"/>
      <c r="O192" s="83"/>
      <c r="P192" s="83"/>
      <c r="Q192" s="163"/>
    </row>
    <row r="193" spans="1:480" s="36" customFormat="1" ht="147" customHeight="1" x14ac:dyDescent="0.25">
      <c r="A193" s="44" t="s">
        <v>109</v>
      </c>
      <c r="B193" s="44" t="s">
        <v>123</v>
      </c>
      <c r="C193" s="44" t="s">
        <v>21</v>
      </c>
      <c r="D193" s="175" t="s">
        <v>304</v>
      </c>
      <c r="E193" s="175" t="s">
        <v>34</v>
      </c>
      <c r="F193" s="176" t="s">
        <v>35</v>
      </c>
      <c r="G193" s="177">
        <v>1</v>
      </c>
      <c r="H193" s="147">
        <v>45291</v>
      </c>
      <c r="I193" s="41">
        <v>0</v>
      </c>
      <c r="J193" s="41">
        <v>0</v>
      </c>
      <c r="K193" s="153">
        <v>84.67</v>
      </c>
      <c r="L193" s="34">
        <v>0</v>
      </c>
      <c r="M193" s="34">
        <v>0</v>
      </c>
      <c r="N193" s="83"/>
      <c r="O193" s="83"/>
      <c r="P193" s="83"/>
      <c r="Q193" s="163"/>
    </row>
    <row r="194" spans="1:480" s="36" customFormat="1" ht="119.25" customHeight="1" x14ac:dyDescent="0.25">
      <c r="A194" s="31" t="s">
        <v>109</v>
      </c>
      <c r="B194" s="31" t="s">
        <v>123</v>
      </c>
      <c r="C194" s="31" t="s">
        <v>21</v>
      </c>
      <c r="D194" s="178" t="s">
        <v>298</v>
      </c>
      <c r="E194" s="32" t="s">
        <v>34</v>
      </c>
      <c r="F194" s="33" t="s">
        <v>295</v>
      </c>
      <c r="G194" s="179">
        <v>1</v>
      </c>
      <c r="H194" s="147">
        <v>45291</v>
      </c>
      <c r="I194" s="41">
        <v>0</v>
      </c>
      <c r="J194" s="41">
        <v>0</v>
      </c>
      <c r="K194" s="180">
        <v>300</v>
      </c>
      <c r="L194" s="34">
        <v>0</v>
      </c>
      <c r="M194" s="34">
        <v>0</v>
      </c>
      <c r="N194" s="83"/>
      <c r="O194" s="83"/>
      <c r="P194" s="83"/>
      <c r="Q194" s="163"/>
    </row>
    <row r="195" spans="1:480" s="36" customFormat="1" ht="83.25" customHeight="1" x14ac:dyDescent="0.25">
      <c r="A195" s="31" t="s">
        <v>109</v>
      </c>
      <c r="B195" s="31" t="s">
        <v>123</v>
      </c>
      <c r="C195" s="31" t="s">
        <v>21</v>
      </c>
      <c r="D195" s="175" t="s">
        <v>349</v>
      </c>
      <c r="E195" s="32" t="s">
        <v>34</v>
      </c>
      <c r="F195" s="33" t="s">
        <v>295</v>
      </c>
      <c r="G195" s="179">
        <v>1</v>
      </c>
      <c r="H195" s="48">
        <v>45266</v>
      </c>
      <c r="I195" s="41">
        <v>0</v>
      </c>
      <c r="J195" s="41">
        <v>0</v>
      </c>
      <c r="K195" s="180">
        <v>65.08</v>
      </c>
      <c r="L195" s="34">
        <v>0</v>
      </c>
      <c r="M195" s="34">
        <v>0</v>
      </c>
      <c r="N195" s="83"/>
      <c r="O195" s="83"/>
      <c r="P195" s="83"/>
      <c r="Q195" s="163"/>
    </row>
    <row r="196" spans="1:480" s="36" customFormat="1" ht="119.25" customHeight="1" x14ac:dyDescent="0.25">
      <c r="A196" s="31" t="s">
        <v>109</v>
      </c>
      <c r="B196" s="31" t="s">
        <v>123</v>
      </c>
      <c r="C196" s="31" t="s">
        <v>21</v>
      </c>
      <c r="D196" s="175" t="s">
        <v>350</v>
      </c>
      <c r="E196" s="32" t="s">
        <v>34</v>
      </c>
      <c r="F196" s="33" t="s">
        <v>295</v>
      </c>
      <c r="G196" s="179">
        <v>1</v>
      </c>
      <c r="H196" s="48">
        <v>45266</v>
      </c>
      <c r="I196" s="41">
        <v>0</v>
      </c>
      <c r="J196" s="41">
        <v>0</v>
      </c>
      <c r="K196" s="180">
        <v>2250</v>
      </c>
      <c r="L196" s="34">
        <v>0</v>
      </c>
      <c r="M196" s="34">
        <v>0</v>
      </c>
      <c r="N196" s="83"/>
      <c r="O196" s="83"/>
      <c r="P196" s="83"/>
      <c r="Q196" s="163"/>
    </row>
    <row r="197" spans="1:480" s="36" customFormat="1" ht="119.25" customHeight="1" x14ac:dyDescent="0.25">
      <c r="A197" s="31" t="s">
        <v>109</v>
      </c>
      <c r="B197" s="31" t="s">
        <v>123</v>
      </c>
      <c r="C197" s="31" t="s">
        <v>21</v>
      </c>
      <c r="D197" s="175" t="s">
        <v>351</v>
      </c>
      <c r="E197" s="32" t="s">
        <v>34</v>
      </c>
      <c r="F197" s="33" t="s">
        <v>295</v>
      </c>
      <c r="G197" s="179">
        <v>1</v>
      </c>
      <c r="H197" s="48">
        <v>45266</v>
      </c>
      <c r="I197" s="41">
        <v>0</v>
      </c>
      <c r="J197" s="41">
        <v>0</v>
      </c>
      <c r="K197" s="180">
        <v>2500</v>
      </c>
      <c r="L197" s="34">
        <v>0</v>
      </c>
      <c r="M197" s="34">
        <v>0</v>
      </c>
      <c r="N197" s="83"/>
      <c r="O197" s="83"/>
      <c r="P197" s="83"/>
      <c r="Q197" s="163"/>
    </row>
    <row r="198" spans="1:480" s="36" customFormat="1" ht="110.25" customHeight="1" x14ac:dyDescent="0.25">
      <c r="A198" s="120" t="s">
        <v>15</v>
      </c>
      <c r="B198" s="120" t="s">
        <v>15</v>
      </c>
      <c r="C198" s="120" t="s">
        <v>15</v>
      </c>
      <c r="D198" s="122" t="s">
        <v>205</v>
      </c>
      <c r="E198" s="122" t="s">
        <v>121</v>
      </c>
      <c r="F198" s="136" t="s">
        <v>35</v>
      </c>
      <c r="G198" s="135">
        <f>G199+G200+G201+G202+G204+G203</f>
        <v>27</v>
      </c>
      <c r="H198" s="125" t="s">
        <v>15</v>
      </c>
      <c r="I198" s="135">
        <f>I199+I200+I201+I202+I204+I203</f>
        <v>4</v>
      </c>
      <c r="J198" s="135">
        <f>J199+J200+J201+J202+J204+J203</f>
        <v>4</v>
      </c>
      <c r="K198" s="126">
        <f>SUM(K199:K204)</f>
        <v>5196.4896099999996</v>
      </c>
      <c r="L198" s="126">
        <f>L199+L200+L201+L202+L204</f>
        <v>2200</v>
      </c>
      <c r="M198" s="126">
        <f>M199+M200+M201+M202+M204</f>
        <v>2200</v>
      </c>
      <c r="N198" s="83"/>
      <c r="O198" s="83"/>
      <c r="P198" s="83"/>
      <c r="Q198" s="163"/>
    </row>
    <row r="199" spans="1:480" s="36" customFormat="1" ht="59.25" customHeight="1" x14ac:dyDescent="0.25">
      <c r="A199" s="44" t="s">
        <v>109</v>
      </c>
      <c r="B199" s="44" t="s">
        <v>123</v>
      </c>
      <c r="C199" s="44" t="s">
        <v>21</v>
      </c>
      <c r="D199" s="43" t="s">
        <v>206</v>
      </c>
      <c r="E199" s="43" t="s">
        <v>121</v>
      </c>
      <c r="F199" s="44" t="s">
        <v>35</v>
      </c>
      <c r="G199" s="47">
        <v>0</v>
      </c>
      <c r="H199" s="48">
        <v>45266</v>
      </c>
      <c r="I199" s="45">
        <v>1</v>
      </c>
      <c r="J199" s="45">
        <v>1</v>
      </c>
      <c r="K199" s="34">
        <v>0</v>
      </c>
      <c r="L199" s="42">
        <v>600</v>
      </c>
      <c r="M199" s="42">
        <v>600</v>
      </c>
      <c r="N199" s="83"/>
      <c r="O199" s="83"/>
      <c r="P199" s="83"/>
      <c r="Q199" s="163"/>
    </row>
    <row r="200" spans="1:480" s="36" customFormat="1" ht="61.5" customHeight="1" x14ac:dyDescent="0.25">
      <c r="A200" s="44" t="s">
        <v>109</v>
      </c>
      <c r="B200" s="44" t="s">
        <v>123</v>
      </c>
      <c r="C200" s="44" t="s">
        <v>21</v>
      </c>
      <c r="D200" s="43" t="s">
        <v>207</v>
      </c>
      <c r="E200" s="43" t="s">
        <v>121</v>
      </c>
      <c r="F200" s="44" t="s">
        <v>35</v>
      </c>
      <c r="G200" s="49">
        <f>5+1</f>
        <v>6</v>
      </c>
      <c r="H200" s="48">
        <v>45266</v>
      </c>
      <c r="I200" s="45">
        <v>1</v>
      </c>
      <c r="J200" s="45">
        <v>1</v>
      </c>
      <c r="K200" s="34">
        <f>600+200</f>
        <v>800</v>
      </c>
      <c r="L200" s="42">
        <v>400</v>
      </c>
      <c r="M200" s="42">
        <v>400</v>
      </c>
      <c r="N200" s="83"/>
      <c r="O200" s="83"/>
      <c r="P200" s="83"/>
      <c r="Q200" s="163"/>
    </row>
    <row r="201" spans="1:480" s="37" customFormat="1" ht="80.25" customHeight="1" x14ac:dyDescent="0.25">
      <c r="A201" s="44" t="s">
        <v>109</v>
      </c>
      <c r="B201" s="44" t="s">
        <v>123</v>
      </c>
      <c r="C201" s="44" t="s">
        <v>21</v>
      </c>
      <c r="D201" s="43" t="s">
        <v>208</v>
      </c>
      <c r="E201" s="43" t="s">
        <v>121</v>
      </c>
      <c r="F201" s="44" t="s">
        <v>35</v>
      </c>
      <c r="G201" s="49">
        <f>12+6</f>
        <v>18</v>
      </c>
      <c r="H201" s="48">
        <v>45266</v>
      </c>
      <c r="I201" s="45">
        <v>1</v>
      </c>
      <c r="J201" s="45">
        <v>1</v>
      </c>
      <c r="K201" s="34">
        <f>1628.91+1250.72</f>
        <v>2879.63</v>
      </c>
      <c r="L201" s="42">
        <v>600</v>
      </c>
      <c r="M201" s="42">
        <v>600</v>
      </c>
      <c r="N201" s="83"/>
      <c r="O201" s="83"/>
      <c r="P201" s="83"/>
      <c r="Q201" s="163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  <c r="AO201" s="36"/>
      <c r="AP201" s="36"/>
      <c r="AQ201" s="36"/>
      <c r="AR201" s="36"/>
      <c r="AS201" s="36"/>
      <c r="AT201" s="36"/>
      <c r="AU201" s="36"/>
      <c r="AV201" s="36"/>
      <c r="AW201" s="36"/>
      <c r="AX201" s="36"/>
      <c r="AY201" s="36"/>
      <c r="AZ201" s="36"/>
      <c r="BA201" s="36"/>
      <c r="BB201" s="36"/>
      <c r="BC201" s="36"/>
      <c r="BD201" s="36"/>
      <c r="BE201" s="36"/>
      <c r="BF201" s="36"/>
      <c r="BG201" s="36"/>
      <c r="BH201" s="36"/>
      <c r="BI201" s="36"/>
      <c r="BJ201" s="36"/>
      <c r="BK201" s="36"/>
      <c r="BL201" s="36"/>
      <c r="BM201" s="36"/>
      <c r="BN201" s="36"/>
      <c r="BO201" s="36"/>
      <c r="BP201" s="36"/>
      <c r="BQ201" s="36"/>
      <c r="BR201" s="36"/>
      <c r="BS201" s="36"/>
      <c r="BT201" s="36"/>
      <c r="BU201" s="36"/>
      <c r="BV201" s="36"/>
      <c r="BW201" s="36"/>
      <c r="BX201" s="36"/>
      <c r="BY201" s="36"/>
      <c r="BZ201" s="36"/>
      <c r="CA201" s="36"/>
      <c r="CB201" s="36"/>
      <c r="CC201" s="36"/>
      <c r="CD201" s="36"/>
      <c r="CE201" s="36"/>
      <c r="CF201" s="36"/>
      <c r="CG201" s="36"/>
      <c r="CH201" s="36"/>
      <c r="CI201" s="36"/>
      <c r="CJ201" s="36"/>
      <c r="CK201" s="36"/>
      <c r="CL201" s="36"/>
      <c r="CM201" s="36"/>
      <c r="CN201" s="36"/>
      <c r="CO201" s="36"/>
      <c r="CP201" s="36"/>
      <c r="CQ201" s="36"/>
      <c r="CR201" s="36"/>
      <c r="CS201" s="36"/>
      <c r="CT201" s="36"/>
      <c r="CU201" s="36"/>
      <c r="CV201" s="36"/>
      <c r="CW201" s="36"/>
      <c r="CX201" s="36"/>
      <c r="CY201" s="36"/>
      <c r="CZ201" s="36"/>
      <c r="DA201" s="36"/>
      <c r="DB201" s="36"/>
      <c r="DC201" s="36"/>
      <c r="DD201" s="36"/>
      <c r="DE201" s="36"/>
      <c r="DF201" s="36"/>
      <c r="DG201" s="36"/>
      <c r="DH201" s="36"/>
      <c r="DI201" s="36"/>
      <c r="DJ201" s="36"/>
      <c r="DK201" s="36"/>
      <c r="DL201" s="36"/>
      <c r="DM201" s="36"/>
      <c r="DN201" s="36"/>
      <c r="DO201" s="36"/>
      <c r="DP201" s="36"/>
      <c r="DQ201" s="36"/>
      <c r="DR201" s="36"/>
      <c r="DS201" s="36"/>
      <c r="DT201" s="36"/>
      <c r="DU201" s="36"/>
      <c r="DV201" s="36"/>
      <c r="DW201" s="36"/>
      <c r="DX201" s="36"/>
      <c r="DY201" s="36"/>
      <c r="DZ201" s="36"/>
      <c r="EA201" s="36"/>
      <c r="EB201" s="36"/>
      <c r="EC201" s="36"/>
      <c r="ED201" s="36"/>
      <c r="EE201" s="36"/>
      <c r="EF201" s="36"/>
      <c r="EG201" s="36"/>
      <c r="EH201" s="36"/>
      <c r="EI201" s="36"/>
      <c r="EJ201" s="36"/>
      <c r="EK201" s="36"/>
      <c r="EL201" s="36"/>
      <c r="EM201" s="36"/>
      <c r="EN201" s="36"/>
      <c r="EO201" s="36"/>
      <c r="EP201" s="36"/>
      <c r="EQ201" s="36"/>
      <c r="ER201" s="36"/>
      <c r="ES201" s="36"/>
      <c r="ET201" s="36"/>
      <c r="EU201" s="36"/>
      <c r="EV201" s="36"/>
      <c r="EW201" s="36"/>
      <c r="EX201" s="36"/>
      <c r="EY201" s="36"/>
      <c r="EZ201" s="36"/>
      <c r="FA201" s="36"/>
      <c r="FB201" s="36"/>
      <c r="FC201" s="36"/>
      <c r="FD201" s="36"/>
      <c r="FE201" s="36"/>
      <c r="FF201" s="36"/>
      <c r="FG201" s="36"/>
      <c r="FH201" s="36"/>
      <c r="FI201" s="36"/>
      <c r="FJ201" s="36"/>
      <c r="FK201" s="36"/>
      <c r="FL201" s="36"/>
      <c r="FM201" s="36"/>
      <c r="FN201" s="36"/>
      <c r="FO201" s="36"/>
      <c r="FP201" s="36"/>
      <c r="FQ201" s="36"/>
      <c r="FR201" s="36"/>
      <c r="FS201" s="36"/>
      <c r="FT201" s="36"/>
      <c r="FU201" s="36"/>
      <c r="FV201" s="36"/>
      <c r="FW201" s="36"/>
      <c r="FX201" s="36"/>
      <c r="FY201" s="36"/>
      <c r="FZ201" s="36"/>
      <c r="GA201" s="36"/>
      <c r="GB201" s="36"/>
      <c r="GC201" s="36"/>
      <c r="GD201" s="36"/>
      <c r="GE201" s="36"/>
      <c r="GF201" s="36"/>
      <c r="GG201" s="36"/>
      <c r="GH201" s="36"/>
      <c r="GI201" s="36"/>
      <c r="GJ201" s="36"/>
      <c r="GK201" s="36"/>
      <c r="GL201" s="36"/>
      <c r="GM201" s="36"/>
      <c r="GN201" s="36"/>
      <c r="GO201" s="36"/>
      <c r="GP201" s="36"/>
      <c r="GQ201" s="36"/>
      <c r="GR201" s="36"/>
      <c r="GS201" s="36"/>
      <c r="GT201" s="36"/>
      <c r="GU201" s="36"/>
      <c r="GV201" s="36"/>
      <c r="GW201" s="36"/>
      <c r="GX201" s="36"/>
      <c r="GY201" s="36"/>
      <c r="GZ201" s="36"/>
      <c r="HA201" s="36"/>
      <c r="HB201" s="36"/>
      <c r="HC201" s="36"/>
      <c r="HD201" s="36"/>
      <c r="HE201" s="36"/>
      <c r="HF201" s="36"/>
      <c r="HG201" s="36"/>
      <c r="HH201" s="36"/>
      <c r="HI201" s="36"/>
      <c r="HJ201" s="36"/>
      <c r="HK201" s="36"/>
      <c r="HL201" s="36"/>
      <c r="HM201" s="36"/>
      <c r="HN201" s="36"/>
      <c r="HO201" s="36"/>
      <c r="HP201" s="36"/>
      <c r="HQ201" s="36"/>
      <c r="HR201" s="36"/>
      <c r="HS201" s="36"/>
      <c r="HT201" s="36"/>
      <c r="HU201" s="36"/>
      <c r="HV201" s="36"/>
      <c r="HW201" s="36"/>
      <c r="HX201" s="36"/>
      <c r="HY201" s="36"/>
      <c r="HZ201" s="36"/>
      <c r="IA201" s="36"/>
      <c r="IB201" s="36"/>
      <c r="IC201" s="36"/>
      <c r="ID201" s="36"/>
      <c r="IE201" s="36"/>
      <c r="IF201" s="36"/>
      <c r="IG201" s="36"/>
      <c r="IH201" s="36"/>
      <c r="II201" s="36"/>
      <c r="IJ201" s="36"/>
      <c r="IK201" s="36"/>
      <c r="IL201" s="36"/>
      <c r="IM201" s="36"/>
      <c r="IN201" s="36"/>
      <c r="IO201" s="36"/>
      <c r="IP201" s="36"/>
      <c r="IQ201" s="36"/>
      <c r="IR201" s="36"/>
      <c r="IS201" s="36"/>
      <c r="IT201" s="36"/>
      <c r="IU201" s="36"/>
      <c r="IV201" s="36"/>
      <c r="IW201" s="36"/>
      <c r="IX201" s="36"/>
      <c r="IY201" s="36"/>
      <c r="IZ201" s="36"/>
      <c r="JA201" s="36"/>
      <c r="JB201" s="36"/>
      <c r="JC201" s="36"/>
      <c r="JD201" s="36"/>
      <c r="JE201" s="36"/>
      <c r="JF201" s="36"/>
      <c r="JG201" s="36"/>
      <c r="JH201" s="36"/>
      <c r="JI201" s="36"/>
      <c r="JJ201" s="36"/>
      <c r="JK201" s="36"/>
      <c r="JL201" s="36"/>
      <c r="JM201" s="36"/>
      <c r="JN201" s="36"/>
      <c r="JO201" s="36"/>
      <c r="JP201" s="36"/>
      <c r="JQ201" s="36"/>
      <c r="JR201" s="36"/>
      <c r="JS201" s="36"/>
      <c r="JT201" s="36"/>
      <c r="JU201" s="36"/>
      <c r="JV201" s="36"/>
      <c r="JW201" s="36"/>
      <c r="JX201" s="36"/>
      <c r="JY201" s="36"/>
      <c r="JZ201" s="36"/>
      <c r="KA201" s="36"/>
      <c r="KB201" s="36"/>
      <c r="KC201" s="36"/>
      <c r="KD201" s="36"/>
      <c r="KE201" s="36"/>
      <c r="KF201" s="36"/>
      <c r="KG201" s="36"/>
      <c r="KH201" s="36"/>
      <c r="KI201" s="36"/>
      <c r="KJ201" s="36"/>
      <c r="KK201" s="36"/>
      <c r="KL201" s="36"/>
      <c r="KM201" s="36"/>
      <c r="KN201" s="36"/>
      <c r="KO201" s="36"/>
      <c r="KP201" s="36"/>
      <c r="KQ201" s="36"/>
      <c r="KR201" s="36"/>
      <c r="KS201" s="36"/>
      <c r="KT201" s="36"/>
      <c r="KU201" s="36"/>
      <c r="KV201" s="36"/>
      <c r="KW201" s="36"/>
      <c r="KX201" s="36"/>
      <c r="KY201" s="36"/>
      <c r="KZ201" s="36"/>
      <c r="LA201" s="36"/>
      <c r="LB201" s="36"/>
      <c r="LC201" s="36"/>
      <c r="LD201" s="36"/>
      <c r="LE201" s="36"/>
      <c r="LF201" s="36"/>
      <c r="LG201" s="36"/>
      <c r="LH201" s="36"/>
      <c r="LI201" s="36"/>
      <c r="LJ201" s="36"/>
      <c r="LK201" s="36"/>
      <c r="LL201" s="36"/>
      <c r="LM201" s="36"/>
      <c r="LN201" s="36"/>
      <c r="LO201" s="36"/>
      <c r="LP201" s="36"/>
      <c r="LQ201" s="36"/>
      <c r="LR201" s="36"/>
      <c r="LS201" s="36"/>
      <c r="LT201" s="36"/>
      <c r="LU201" s="36"/>
      <c r="LV201" s="36"/>
      <c r="LW201" s="36"/>
      <c r="LX201" s="36"/>
      <c r="LY201" s="36"/>
      <c r="LZ201" s="36"/>
      <c r="MA201" s="36"/>
      <c r="MB201" s="36"/>
      <c r="MC201" s="36"/>
      <c r="MD201" s="36"/>
      <c r="ME201" s="36"/>
      <c r="MF201" s="36"/>
      <c r="MG201" s="36"/>
      <c r="MH201" s="36"/>
      <c r="MI201" s="36"/>
      <c r="MJ201" s="36"/>
      <c r="MK201" s="36"/>
      <c r="ML201" s="36"/>
      <c r="MM201" s="36"/>
      <c r="MN201" s="36"/>
      <c r="MO201" s="36"/>
      <c r="MP201" s="36"/>
      <c r="MQ201" s="36"/>
      <c r="MR201" s="36"/>
      <c r="MS201" s="36"/>
      <c r="MT201" s="36"/>
      <c r="MU201" s="36"/>
      <c r="MV201" s="36"/>
      <c r="MW201" s="36"/>
      <c r="MX201" s="36"/>
      <c r="MY201" s="36"/>
      <c r="MZ201" s="36"/>
      <c r="NA201" s="36"/>
      <c r="NB201" s="36"/>
      <c r="NC201" s="36"/>
      <c r="ND201" s="36"/>
      <c r="NE201" s="36"/>
      <c r="NF201" s="36"/>
      <c r="NG201" s="36"/>
      <c r="NH201" s="36"/>
      <c r="NI201" s="36"/>
      <c r="NJ201" s="36"/>
      <c r="NK201" s="36"/>
      <c r="NL201" s="36"/>
      <c r="NM201" s="36"/>
      <c r="NN201" s="36"/>
      <c r="NO201" s="36"/>
      <c r="NP201" s="36"/>
      <c r="NQ201" s="36"/>
      <c r="NR201" s="36"/>
      <c r="NS201" s="36"/>
      <c r="NT201" s="36"/>
      <c r="NU201" s="36"/>
      <c r="NV201" s="36"/>
      <c r="NW201" s="36"/>
      <c r="NX201" s="36"/>
      <c r="NY201" s="36"/>
      <c r="NZ201" s="36"/>
      <c r="OA201" s="36"/>
      <c r="OB201" s="36"/>
      <c r="OC201" s="36"/>
      <c r="OD201" s="36"/>
      <c r="OE201" s="36"/>
      <c r="OF201" s="36"/>
      <c r="OG201" s="36"/>
      <c r="OH201" s="36"/>
      <c r="OI201" s="36"/>
      <c r="OJ201" s="36"/>
      <c r="OK201" s="36"/>
      <c r="OL201" s="36"/>
      <c r="OM201" s="36"/>
      <c r="ON201" s="36"/>
      <c r="OO201" s="36"/>
      <c r="OP201" s="36"/>
      <c r="OQ201" s="36"/>
      <c r="OR201" s="36"/>
      <c r="OS201" s="36"/>
      <c r="OT201" s="36"/>
      <c r="OU201" s="36"/>
      <c r="OV201" s="36"/>
      <c r="OW201" s="36"/>
      <c r="OX201" s="36"/>
      <c r="OY201" s="36"/>
      <c r="OZ201" s="36"/>
      <c r="PA201" s="36"/>
      <c r="PB201" s="36"/>
      <c r="PC201" s="36"/>
      <c r="PD201" s="36"/>
      <c r="PE201" s="36"/>
      <c r="PF201" s="36"/>
      <c r="PG201" s="36"/>
      <c r="PH201" s="36"/>
      <c r="PI201" s="36"/>
      <c r="PJ201" s="36"/>
      <c r="PK201" s="36"/>
      <c r="PL201" s="36"/>
      <c r="PM201" s="36"/>
      <c r="PN201" s="36"/>
      <c r="PO201" s="36"/>
      <c r="PP201" s="36"/>
      <c r="PQ201" s="36"/>
      <c r="PR201" s="36"/>
      <c r="PS201" s="36"/>
      <c r="PT201" s="36"/>
      <c r="PU201" s="36"/>
      <c r="PV201" s="36"/>
      <c r="PW201" s="36"/>
      <c r="PX201" s="36"/>
      <c r="PY201" s="36"/>
      <c r="PZ201" s="36"/>
      <c r="QA201" s="36"/>
      <c r="QB201" s="36"/>
      <c r="QC201" s="36"/>
      <c r="QD201" s="36"/>
      <c r="QE201" s="36"/>
      <c r="QF201" s="36"/>
      <c r="QG201" s="36"/>
      <c r="QH201" s="36"/>
      <c r="QI201" s="36"/>
      <c r="QJ201" s="36"/>
      <c r="QK201" s="36"/>
      <c r="QL201" s="36"/>
      <c r="QM201" s="36"/>
      <c r="QN201" s="36"/>
      <c r="QO201" s="36"/>
      <c r="QP201" s="36"/>
      <c r="QQ201" s="36"/>
      <c r="QR201" s="36"/>
      <c r="QS201" s="36"/>
      <c r="QT201" s="36"/>
      <c r="QU201" s="36"/>
      <c r="QV201" s="36"/>
      <c r="QW201" s="36"/>
      <c r="QX201" s="36"/>
      <c r="QY201" s="36"/>
      <c r="QZ201" s="36"/>
      <c r="RA201" s="36"/>
      <c r="RB201" s="36"/>
      <c r="RC201" s="36"/>
      <c r="RD201" s="36"/>
      <c r="RE201" s="36"/>
      <c r="RF201" s="36"/>
      <c r="RG201" s="36"/>
      <c r="RH201" s="36"/>
      <c r="RI201" s="36"/>
      <c r="RJ201" s="36"/>
      <c r="RK201" s="36"/>
      <c r="RL201" s="36"/>
    </row>
    <row r="202" spans="1:480" s="37" customFormat="1" ht="87.75" customHeight="1" x14ac:dyDescent="0.25">
      <c r="A202" s="44" t="s">
        <v>109</v>
      </c>
      <c r="B202" s="44" t="s">
        <v>123</v>
      </c>
      <c r="C202" s="44" t="s">
        <v>21</v>
      </c>
      <c r="D202" s="43" t="s">
        <v>209</v>
      </c>
      <c r="E202" s="43" t="s">
        <v>121</v>
      </c>
      <c r="F202" s="44" t="s">
        <v>35</v>
      </c>
      <c r="G202" s="49">
        <v>1</v>
      </c>
      <c r="H202" s="48">
        <v>45266</v>
      </c>
      <c r="I202" s="45">
        <v>1</v>
      </c>
      <c r="J202" s="45">
        <v>1</v>
      </c>
      <c r="K202" s="144">
        <v>335.6</v>
      </c>
      <c r="L202" s="42">
        <v>600</v>
      </c>
      <c r="M202" s="42">
        <v>600</v>
      </c>
      <c r="N202" s="83"/>
      <c r="O202" s="83"/>
      <c r="P202" s="83"/>
      <c r="Q202" s="163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  <c r="AO202" s="36"/>
      <c r="AP202" s="36"/>
      <c r="AQ202" s="36"/>
      <c r="AR202" s="36"/>
      <c r="AS202" s="36"/>
      <c r="AT202" s="36"/>
      <c r="AU202" s="36"/>
      <c r="AV202" s="36"/>
      <c r="AW202" s="36"/>
      <c r="AX202" s="36"/>
      <c r="AY202" s="36"/>
      <c r="AZ202" s="36"/>
      <c r="BA202" s="36"/>
      <c r="BB202" s="36"/>
      <c r="BC202" s="36"/>
      <c r="BD202" s="36"/>
      <c r="BE202" s="36"/>
      <c r="BF202" s="36"/>
      <c r="BG202" s="36"/>
      <c r="BH202" s="36"/>
      <c r="BI202" s="36"/>
      <c r="BJ202" s="36"/>
      <c r="BK202" s="36"/>
      <c r="BL202" s="36"/>
      <c r="BM202" s="36"/>
      <c r="BN202" s="36"/>
      <c r="BO202" s="36"/>
      <c r="BP202" s="36"/>
      <c r="BQ202" s="36"/>
      <c r="BR202" s="36"/>
      <c r="BS202" s="36"/>
      <c r="BT202" s="36"/>
      <c r="BU202" s="36"/>
      <c r="BV202" s="36"/>
      <c r="BW202" s="36"/>
      <c r="BX202" s="36"/>
      <c r="BY202" s="36"/>
      <c r="BZ202" s="36"/>
      <c r="CA202" s="36"/>
      <c r="CB202" s="36"/>
      <c r="CC202" s="36"/>
      <c r="CD202" s="36"/>
      <c r="CE202" s="36"/>
      <c r="CF202" s="36"/>
      <c r="CG202" s="36"/>
      <c r="CH202" s="36"/>
      <c r="CI202" s="36"/>
      <c r="CJ202" s="36"/>
      <c r="CK202" s="36"/>
      <c r="CL202" s="36"/>
      <c r="CM202" s="36"/>
      <c r="CN202" s="36"/>
      <c r="CO202" s="36"/>
      <c r="CP202" s="36"/>
      <c r="CQ202" s="36"/>
      <c r="CR202" s="36"/>
      <c r="CS202" s="36"/>
      <c r="CT202" s="36"/>
      <c r="CU202" s="36"/>
      <c r="CV202" s="36"/>
      <c r="CW202" s="36"/>
      <c r="CX202" s="36"/>
      <c r="CY202" s="36"/>
      <c r="CZ202" s="36"/>
      <c r="DA202" s="36"/>
      <c r="DB202" s="36"/>
      <c r="DC202" s="36"/>
      <c r="DD202" s="36"/>
      <c r="DE202" s="36"/>
      <c r="DF202" s="36"/>
      <c r="DG202" s="36"/>
      <c r="DH202" s="36"/>
      <c r="DI202" s="36"/>
      <c r="DJ202" s="36"/>
      <c r="DK202" s="36"/>
      <c r="DL202" s="36"/>
      <c r="DM202" s="36"/>
      <c r="DN202" s="36"/>
      <c r="DO202" s="36"/>
      <c r="DP202" s="36"/>
      <c r="DQ202" s="36"/>
      <c r="DR202" s="36"/>
      <c r="DS202" s="36"/>
      <c r="DT202" s="36"/>
      <c r="DU202" s="36"/>
      <c r="DV202" s="36"/>
      <c r="DW202" s="36"/>
      <c r="DX202" s="36"/>
      <c r="DY202" s="36"/>
      <c r="DZ202" s="36"/>
      <c r="EA202" s="36"/>
      <c r="EB202" s="36"/>
      <c r="EC202" s="36"/>
      <c r="ED202" s="36"/>
      <c r="EE202" s="36"/>
      <c r="EF202" s="36"/>
      <c r="EG202" s="36"/>
      <c r="EH202" s="36"/>
      <c r="EI202" s="36"/>
      <c r="EJ202" s="36"/>
      <c r="EK202" s="36"/>
      <c r="EL202" s="36"/>
      <c r="EM202" s="36"/>
      <c r="EN202" s="36"/>
      <c r="EO202" s="36"/>
      <c r="EP202" s="36"/>
      <c r="EQ202" s="36"/>
      <c r="ER202" s="36"/>
      <c r="ES202" s="36"/>
      <c r="ET202" s="36"/>
      <c r="EU202" s="36"/>
      <c r="EV202" s="36"/>
      <c r="EW202" s="36"/>
      <c r="EX202" s="36"/>
      <c r="EY202" s="36"/>
      <c r="EZ202" s="36"/>
      <c r="FA202" s="36"/>
      <c r="FB202" s="36"/>
      <c r="FC202" s="36"/>
      <c r="FD202" s="36"/>
      <c r="FE202" s="36"/>
      <c r="FF202" s="36"/>
      <c r="FG202" s="36"/>
      <c r="FH202" s="36"/>
      <c r="FI202" s="36"/>
      <c r="FJ202" s="36"/>
      <c r="FK202" s="36"/>
      <c r="FL202" s="36"/>
      <c r="FM202" s="36"/>
      <c r="FN202" s="36"/>
      <c r="FO202" s="36"/>
      <c r="FP202" s="36"/>
      <c r="FQ202" s="36"/>
      <c r="FR202" s="36"/>
      <c r="FS202" s="36"/>
      <c r="FT202" s="36"/>
      <c r="FU202" s="36"/>
      <c r="FV202" s="36"/>
      <c r="FW202" s="36"/>
      <c r="FX202" s="36"/>
      <c r="FY202" s="36"/>
      <c r="FZ202" s="36"/>
      <c r="GA202" s="36"/>
      <c r="GB202" s="36"/>
      <c r="GC202" s="36"/>
      <c r="GD202" s="36"/>
      <c r="GE202" s="36"/>
      <c r="GF202" s="36"/>
      <c r="GG202" s="36"/>
      <c r="GH202" s="36"/>
      <c r="GI202" s="36"/>
      <c r="GJ202" s="36"/>
      <c r="GK202" s="36"/>
      <c r="GL202" s="36"/>
      <c r="GM202" s="36"/>
      <c r="GN202" s="36"/>
      <c r="GO202" s="36"/>
      <c r="GP202" s="36"/>
      <c r="GQ202" s="36"/>
      <c r="GR202" s="36"/>
      <c r="GS202" s="36"/>
      <c r="GT202" s="36"/>
      <c r="GU202" s="36"/>
      <c r="GV202" s="36"/>
      <c r="GW202" s="36"/>
      <c r="GX202" s="36"/>
      <c r="GY202" s="36"/>
      <c r="GZ202" s="36"/>
      <c r="HA202" s="36"/>
      <c r="HB202" s="36"/>
      <c r="HC202" s="36"/>
      <c r="HD202" s="36"/>
      <c r="HE202" s="36"/>
      <c r="HF202" s="36"/>
      <c r="HG202" s="36"/>
      <c r="HH202" s="36"/>
      <c r="HI202" s="36"/>
      <c r="HJ202" s="36"/>
      <c r="HK202" s="36"/>
      <c r="HL202" s="36"/>
      <c r="HM202" s="36"/>
      <c r="HN202" s="36"/>
      <c r="HO202" s="36"/>
      <c r="HP202" s="36"/>
      <c r="HQ202" s="36"/>
      <c r="HR202" s="36"/>
      <c r="HS202" s="36"/>
      <c r="HT202" s="36"/>
      <c r="HU202" s="36"/>
      <c r="HV202" s="36"/>
      <c r="HW202" s="36"/>
      <c r="HX202" s="36"/>
      <c r="HY202" s="36"/>
      <c r="HZ202" s="36"/>
      <c r="IA202" s="36"/>
      <c r="IB202" s="36"/>
      <c r="IC202" s="36"/>
      <c r="ID202" s="36"/>
      <c r="IE202" s="36"/>
      <c r="IF202" s="36"/>
      <c r="IG202" s="36"/>
      <c r="IH202" s="36"/>
      <c r="II202" s="36"/>
      <c r="IJ202" s="36"/>
      <c r="IK202" s="36"/>
      <c r="IL202" s="36"/>
      <c r="IM202" s="36"/>
      <c r="IN202" s="36"/>
      <c r="IO202" s="36"/>
      <c r="IP202" s="36"/>
      <c r="IQ202" s="36"/>
      <c r="IR202" s="36"/>
      <c r="IS202" s="36"/>
      <c r="IT202" s="36"/>
      <c r="IU202" s="36"/>
      <c r="IV202" s="36"/>
      <c r="IW202" s="36"/>
      <c r="IX202" s="36"/>
      <c r="IY202" s="36"/>
      <c r="IZ202" s="36"/>
      <c r="JA202" s="36"/>
      <c r="JB202" s="36"/>
      <c r="JC202" s="36"/>
      <c r="JD202" s="36"/>
      <c r="JE202" s="36"/>
      <c r="JF202" s="36"/>
      <c r="JG202" s="36"/>
      <c r="JH202" s="36"/>
      <c r="JI202" s="36"/>
      <c r="JJ202" s="36"/>
      <c r="JK202" s="36"/>
      <c r="JL202" s="36"/>
      <c r="JM202" s="36"/>
      <c r="JN202" s="36"/>
      <c r="JO202" s="36"/>
      <c r="JP202" s="36"/>
      <c r="JQ202" s="36"/>
      <c r="JR202" s="36"/>
      <c r="JS202" s="36"/>
      <c r="JT202" s="36"/>
      <c r="JU202" s="36"/>
      <c r="JV202" s="36"/>
      <c r="JW202" s="36"/>
      <c r="JX202" s="36"/>
      <c r="JY202" s="36"/>
      <c r="JZ202" s="36"/>
      <c r="KA202" s="36"/>
      <c r="KB202" s="36"/>
      <c r="KC202" s="36"/>
      <c r="KD202" s="36"/>
      <c r="KE202" s="36"/>
      <c r="KF202" s="36"/>
      <c r="KG202" s="36"/>
      <c r="KH202" s="36"/>
      <c r="KI202" s="36"/>
      <c r="KJ202" s="36"/>
      <c r="KK202" s="36"/>
      <c r="KL202" s="36"/>
      <c r="KM202" s="36"/>
      <c r="KN202" s="36"/>
      <c r="KO202" s="36"/>
      <c r="KP202" s="36"/>
      <c r="KQ202" s="36"/>
      <c r="KR202" s="36"/>
      <c r="KS202" s="36"/>
      <c r="KT202" s="36"/>
      <c r="KU202" s="36"/>
      <c r="KV202" s="36"/>
      <c r="KW202" s="36"/>
      <c r="KX202" s="36"/>
      <c r="KY202" s="36"/>
      <c r="KZ202" s="36"/>
      <c r="LA202" s="36"/>
      <c r="LB202" s="36"/>
      <c r="LC202" s="36"/>
      <c r="LD202" s="36"/>
      <c r="LE202" s="36"/>
      <c r="LF202" s="36"/>
      <c r="LG202" s="36"/>
      <c r="LH202" s="36"/>
      <c r="LI202" s="36"/>
      <c r="LJ202" s="36"/>
      <c r="LK202" s="36"/>
      <c r="LL202" s="36"/>
      <c r="LM202" s="36"/>
      <c r="LN202" s="36"/>
      <c r="LO202" s="36"/>
      <c r="LP202" s="36"/>
      <c r="LQ202" s="36"/>
      <c r="LR202" s="36"/>
      <c r="LS202" s="36"/>
      <c r="LT202" s="36"/>
      <c r="LU202" s="36"/>
      <c r="LV202" s="36"/>
      <c r="LW202" s="36"/>
      <c r="LX202" s="36"/>
      <c r="LY202" s="36"/>
      <c r="LZ202" s="36"/>
      <c r="MA202" s="36"/>
      <c r="MB202" s="36"/>
      <c r="MC202" s="36"/>
      <c r="MD202" s="36"/>
      <c r="ME202" s="36"/>
      <c r="MF202" s="36"/>
      <c r="MG202" s="36"/>
      <c r="MH202" s="36"/>
      <c r="MI202" s="36"/>
      <c r="MJ202" s="36"/>
      <c r="MK202" s="36"/>
      <c r="ML202" s="36"/>
      <c r="MM202" s="36"/>
      <c r="MN202" s="36"/>
      <c r="MO202" s="36"/>
      <c r="MP202" s="36"/>
      <c r="MQ202" s="36"/>
      <c r="MR202" s="36"/>
      <c r="MS202" s="36"/>
      <c r="MT202" s="36"/>
      <c r="MU202" s="36"/>
      <c r="MV202" s="36"/>
      <c r="MW202" s="36"/>
      <c r="MX202" s="36"/>
      <c r="MY202" s="36"/>
      <c r="MZ202" s="36"/>
      <c r="NA202" s="36"/>
      <c r="NB202" s="36"/>
      <c r="NC202" s="36"/>
      <c r="ND202" s="36"/>
      <c r="NE202" s="36"/>
      <c r="NF202" s="36"/>
      <c r="NG202" s="36"/>
      <c r="NH202" s="36"/>
      <c r="NI202" s="36"/>
      <c r="NJ202" s="36"/>
      <c r="NK202" s="36"/>
      <c r="NL202" s="36"/>
      <c r="NM202" s="36"/>
      <c r="NN202" s="36"/>
      <c r="NO202" s="36"/>
      <c r="NP202" s="36"/>
      <c r="NQ202" s="36"/>
      <c r="NR202" s="36"/>
      <c r="NS202" s="36"/>
      <c r="NT202" s="36"/>
      <c r="NU202" s="36"/>
      <c r="NV202" s="36"/>
      <c r="NW202" s="36"/>
      <c r="NX202" s="36"/>
      <c r="NY202" s="36"/>
      <c r="NZ202" s="36"/>
      <c r="OA202" s="36"/>
      <c r="OB202" s="36"/>
      <c r="OC202" s="36"/>
      <c r="OD202" s="36"/>
      <c r="OE202" s="36"/>
      <c r="OF202" s="36"/>
      <c r="OG202" s="36"/>
      <c r="OH202" s="36"/>
      <c r="OI202" s="36"/>
      <c r="OJ202" s="36"/>
      <c r="OK202" s="36"/>
      <c r="OL202" s="36"/>
      <c r="OM202" s="36"/>
      <c r="ON202" s="36"/>
      <c r="OO202" s="36"/>
      <c r="OP202" s="36"/>
      <c r="OQ202" s="36"/>
      <c r="OR202" s="36"/>
      <c r="OS202" s="36"/>
      <c r="OT202" s="36"/>
      <c r="OU202" s="36"/>
      <c r="OV202" s="36"/>
      <c r="OW202" s="36"/>
      <c r="OX202" s="36"/>
      <c r="OY202" s="36"/>
      <c r="OZ202" s="36"/>
      <c r="PA202" s="36"/>
      <c r="PB202" s="36"/>
      <c r="PC202" s="36"/>
      <c r="PD202" s="36"/>
      <c r="PE202" s="36"/>
      <c r="PF202" s="36"/>
      <c r="PG202" s="36"/>
      <c r="PH202" s="36"/>
      <c r="PI202" s="36"/>
      <c r="PJ202" s="36"/>
      <c r="PK202" s="36"/>
      <c r="PL202" s="36"/>
      <c r="PM202" s="36"/>
      <c r="PN202" s="36"/>
      <c r="PO202" s="36"/>
      <c r="PP202" s="36"/>
      <c r="PQ202" s="36"/>
      <c r="PR202" s="36"/>
      <c r="PS202" s="36"/>
      <c r="PT202" s="36"/>
      <c r="PU202" s="36"/>
      <c r="PV202" s="36"/>
      <c r="PW202" s="36"/>
      <c r="PX202" s="36"/>
      <c r="PY202" s="36"/>
      <c r="PZ202" s="36"/>
      <c r="QA202" s="36"/>
      <c r="QB202" s="36"/>
      <c r="QC202" s="36"/>
      <c r="QD202" s="36"/>
      <c r="QE202" s="36"/>
      <c r="QF202" s="36"/>
      <c r="QG202" s="36"/>
      <c r="QH202" s="36"/>
      <c r="QI202" s="36"/>
      <c r="QJ202" s="36"/>
      <c r="QK202" s="36"/>
      <c r="QL202" s="36"/>
      <c r="QM202" s="36"/>
      <c r="QN202" s="36"/>
      <c r="QO202" s="36"/>
      <c r="QP202" s="36"/>
      <c r="QQ202" s="36"/>
      <c r="QR202" s="36"/>
      <c r="QS202" s="36"/>
      <c r="QT202" s="36"/>
      <c r="QU202" s="36"/>
      <c r="QV202" s="36"/>
      <c r="QW202" s="36"/>
      <c r="QX202" s="36"/>
      <c r="QY202" s="36"/>
      <c r="QZ202" s="36"/>
      <c r="RA202" s="36"/>
      <c r="RB202" s="36"/>
      <c r="RC202" s="36"/>
      <c r="RD202" s="36"/>
      <c r="RE202" s="36"/>
      <c r="RF202" s="36"/>
      <c r="RG202" s="36"/>
      <c r="RH202" s="36"/>
      <c r="RI202" s="36"/>
      <c r="RJ202" s="36"/>
      <c r="RK202" s="36"/>
      <c r="RL202" s="36"/>
    </row>
    <row r="203" spans="1:480" s="36" customFormat="1" ht="51" customHeight="1" x14ac:dyDescent="0.25">
      <c r="A203" s="44" t="s">
        <v>109</v>
      </c>
      <c r="B203" s="44" t="s">
        <v>123</v>
      </c>
      <c r="C203" s="44" t="s">
        <v>21</v>
      </c>
      <c r="D203" s="43" t="s">
        <v>210</v>
      </c>
      <c r="E203" s="43" t="s">
        <v>121</v>
      </c>
      <c r="F203" s="44" t="s">
        <v>35</v>
      </c>
      <c r="G203" s="49">
        <v>1</v>
      </c>
      <c r="H203" s="48">
        <v>45062</v>
      </c>
      <c r="I203" s="33">
        <v>0</v>
      </c>
      <c r="J203" s="33">
        <v>0</v>
      </c>
      <c r="K203" s="144">
        <v>598.96960999999999</v>
      </c>
      <c r="L203" s="42">
        <v>0</v>
      </c>
      <c r="M203" s="42">
        <v>0</v>
      </c>
      <c r="N203" s="83"/>
      <c r="O203" s="83"/>
      <c r="P203" s="83"/>
      <c r="Q203" s="163"/>
    </row>
    <row r="204" spans="1:480" s="36" customFormat="1" ht="63" customHeight="1" x14ac:dyDescent="0.25">
      <c r="A204" s="44" t="s">
        <v>109</v>
      </c>
      <c r="B204" s="44" t="s">
        <v>123</v>
      </c>
      <c r="C204" s="44" t="s">
        <v>21</v>
      </c>
      <c r="D204" s="43" t="s">
        <v>211</v>
      </c>
      <c r="E204" s="43" t="s">
        <v>121</v>
      </c>
      <c r="F204" s="44" t="s">
        <v>35</v>
      </c>
      <c r="G204" s="49">
        <v>1</v>
      </c>
      <c r="H204" s="48">
        <v>44986</v>
      </c>
      <c r="I204" s="45">
        <v>0</v>
      </c>
      <c r="J204" s="45">
        <v>0</v>
      </c>
      <c r="K204" s="144">
        <v>582.29</v>
      </c>
      <c r="L204" s="42">
        <v>0</v>
      </c>
      <c r="M204" s="42">
        <v>0</v>
      </c>
      <c r="N204" s="83"/>
      <c r="O204" s="83"/>
      <c r="P204" s="83"/>
      <c r="Q204" s="163"/>
    </row>
    <row r="205" spans="1:480" s="37" customFormat="1" ht="76.5" customHeight="1" x14ac:dyDescent="0.25">
      <c r="A205" s="13" t="s">
        <v>109</v>
      </c>
      <c r="B205" s="13" t="s">
        <v>278</v>
      </c>
      <c r="C205" s="13" t="s">
        <v>15</v>
      </c>
      <c r="D205" s="13" t="s">
        <v>212</v>
      </c>
      <c r="E205" s="13" t="s">
        <v>279</v>
      </c>
      <c r="F205" s="13" t="s">
        <v>15</v>
      </c>
      <c r="G205" s="28">
        <f>G206+G207+G208</f>
        <v>3077</v>
      </c>
      <c r="H205" s="25" t="s">
        <v>15</v>
      </c>
      <c r="I205" s="28">
        <f>I206+I207+I208</f>
        <v>0</v>
      </c>
      <c r="J205" s="28">
        <f>J206+J207+J208</f>
        <v>0</v>
      </c>
      <c r="K205" s="18">
        <f>SUM(K206:K208)</f>
        <v>41099.300000000003</v>
      </c>
      <c r="L205" s="18">
        <f>L206+L207+L208</f>
        <v>0</v>
      </c>
      <c r="M205" s="18">
        <f>M206+M207+M208</f>
        <v>0</v>
      </c>
      <c r="N205" s="83"/>
      <c r="O205" s="83"/>
      <c r="P205" s="83"/>
      <c r="Q205" s="163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  <c r="AO205" s="36"/>
      <c r="AP205" s="36"/>
      <c r="AQ205" s="36"/>
      <c r="AR205" s="36"/>
      <c r="AS205" s="36"/>
      <c r="AT205" s="36"/>
      <c r="AU205" s="36"/>
      <c r="AV205" s="36"/>
      <c r="AW205" s="36"/>
      <c r="AX205" s="36"/>
      <c r="AY205" s="36"/>
      <c r="AZ205" s="36"/>
      <c r="BA205" s="36"/>
      <c r="BB205" s="36"/>
      <c r="BC205" s="36"/>
      <c r="BD205" s="36"/>
      <c r="BE205" s="36"/>
      <c r="BF205" s="36"/>
      <c r="BG205" s="36"/>
      <c r="BH205" s="36"/>
      <c r="BI205" s="36"/>
      <c r="BJ205" s="36"/>
      <c r="BK205" s="36"/>
      <c r="BL205" s="36"/>
      <c r="BM205" s="36"/>
      <c r="BN205" s="36"/>
      <c r="BO205" s="36"/>
      <c r="BP205" s="36"/>
      <c r="BQ205" s="36"/>
      <c r="BR205" s="36"/>
      <c r="BS205" s="36"/>
      <c r="BT205" s="36"/>
      <c r="BU205" s="36"/>
      <c r="BV205" s="36"/>
      <c r="BW205" s="36"/>
      <c r="BX205" s="36"/>
      <c r="BY205" s="36"/>
      <c r="BZ205" s="36"/>
      <c r="CA205" s="36"/>
      <c r="CB205" s="36"/>
      <c r="CC205" s="36"/>
      <c r="CD205" s="36"/>
      <c r="CE205" s="36"/>
      <c r="CF205" s="36"/>
      <c r="CG205" s="36"/>
      <c r="CH205" s="36"/>
      <c r="CI205" s="36"/>
      <c r="CJ205" s="36"/>
      <c r="CK205" s="36"/>
      <c r="CL205" s="36"/>
      <c r="CM205" s="36"/>
      <c r="CN205" s="36"/>
      <c r="CO205" s="36"/>
      <c r="CP205" s="36"/>
      <c r="CQ205" s="36"/>
      <c r="CR205" s="36"/>
      <c r="CS205" s="36"/>
      <c r="CT205" s="36"/>
      <c r="CU205" s="36"/>
      <c r="CV205" s="36"/>
      <c r="CW205" s="36"/>
      <c r="CX205" s="36"/>
      <c r="CY205" s="36"/>
      <c r="CZ205" s="36"/>
      <c r="DA205" s="36"/>
      <c r="DB205" s="36"/>
      <c r="DC205" s="36"/>
      <c r="DD205" s="36"/>
      <c r="DE205" s="36"/>
      <c r="DF205" s="36"/>
      <c r="DG205" s="36"/>
      <c r="DH205" s="36"/>
      <c r="DI205" s="36"/>
      <c r="DJ205" s="36"/>
      <c r="DK205" s="36"/>
      <c r="DL205" s="36"/>
      <c r="DM205" s="36"/>
      <c r="DN205" s="36"/>
      <c r="DO205" s="36"/>
      <c r="DP205" s="36"/>
      <c r="DQ205" s="36"/>
      <c r="DR205" s="36"/>
      <c r="DS205" s="36"/>
      <c r="DT205" s="36"/>
      <c r="DU205" s="36"/>
      <c r="DV205" s="36"/>
      <c r="DW205" s="36"/>
      <c r="DX205" s="36"/>
      <c r="DY205" s="36"/>
      <c r="DZ205" s="36"/>
      <c r="EA205" s="36"/>
      <c r="EB205" s="36"/>
      <c r="EC205" s="36"/>
      <c r="ED205" s="36"/>
      <c r="EE205" s="36"/>
      <c r="EF205" s="36"/>
      <c r="EG205" s="36"/>
      <c r="EH205" s="36"/>
      <c r="EI205" s="36"/>
      <c r="EJ205" s="36"/>
      <c r="EK205" s="36"/>
      <c r="EL205" s="36"/>
      <c r="EM205" s="36"/>
      <c r="EN205" s="36"/>
      <c r="EO205" s="36"/>
      <c r="EP205" s="36"/>
      <c r="EQ205" s="36"/>
      <c r="ER205" s="36"/>
      <c r="ES205" s="36"/>
      <c r="ET205" s="36"/>
      <c r="EU205" s="36"/>
      <c r="EV205" s="36"/>
      <c r="EW205" s="36"/>
      <c r="EX205" s="36"/>
      <c r="EY205" s="36"/>
      <c r="EZ205" s="36"/>
      <c r="FA205" s="36"/>
      <c r="FB205" s="36"/>
      <c r="FC205" s="36"/>
      <c r="FD205" s="36"/>
      <c r="FE205" s="36"/>
      <c r="FF205" s="36"/>
      <c r="FG205" s="36"/>
      <c r="FH205" s="36"/>
      <c r="FI205" s="36"/>
      <c r="FJ205" s="36"/>
      <c r="FK205" s="36"/>
      <c r="FL205" s="36"/>
      <c r="FM205" s="36"/>
      <c r="FN205" s="36"/>
      <c r="FO205" s="36"/>
      <c r="FP205" s="36"/>
      <c r="FQ205" s="36"/>
      <c r="FR205" s="36"/>
      <c r="FS205" s="36"/>
      <c r="FT205" s="36"/>
      <c r="FU205" s="36"/>
      <c r="FV205" s="36"/>
      <c r="FW205" s="36"/>
      <c r="FX205" s="36"/>
      <c r="FY205" s="36"/>
      <c r="FZ205" s="36"/>
      <c r="GA205" s="36"/>
      <c r="GB205" s="36"/>
      <c r="GC205" s="36"/>
      <c r="GD205" s="36"/>
      <c r="GE205" s="36"/>
      <c r="GF205" s="36"/>
      <c r="GG205" s="36"/>
      <c r="GH205" s="36"/>
      <c r="GI205" s="36"/>
      <c r="GJ205" s="36"/>
      <c r="GK205" s="36"/>
      <c r="GL205" s="36"/>
      <c r="GM205" s="36"/>
      <c r="GN205" s="36"/>
      <c r="GO205" s="36"/>
      <c r="GP205" s="36"/>
      <c r="GQ205" s="36"/>
      <c r="GR205" s="36"/>
      <c r="GS205" s="36"/>
      <c r="GT205" s="36"/>
      <c r="GU205" s="36"/>
      <c r="GV205" s="36"/>
      <c r="GW205" s="36"/>
      <c r="GX205" s="36"/>
      <c r="GY205" s="36"/>
      <c r="GZ205" s="36"/>
      <c r="HA205" s="36"/>
      <c r="HB205" s="36"/>
      <c r="HC205" s="36"/>
      <c r="HD205" s="36"/>
      <c r="HE205" s="36"/>
      <c r="HF205" s="36"/>
      <c r="HG205" s="36"/>
      <c r="HH205" s="36"/>
      <c r="HI205" s="36"/>
      <c r="HJ205" s="36"/>
      <c r="HK205" s="36"/>
      <c r="HL205" s="36"/>
      <c r="HM205" s="36"/>
      <c r="HN205" s="36"/>
      <c r="HO205" s="36"/>
      <c r="HP205" s="36"/>
      <c r="HQ205" s="36"/>
      <c r="HR205" s="36"/>
      <c r="HS205" s="36"/>
      <c r="HT205" s="36"/>
      <c r="HU205" s="36"/>
      <c r="HV205" s="36"/>
      <c r="HW205" s="36"/>
      <c r="HX205" s="36"/>
      <c r="HY205" s="36"/>
      <c r="HZ205" s="36"/>
      <c r="IA205" s="36"/>
      <c r="IB205" s="36"/>
      <c r="IC205" s="36"/>
      <c r="ID205" s="36"/>
      <c r="IE205" s="36"/>
      <c r="IF205" s="36"/>
      <c r="IG205" s="36"/>
      <c r="IH205" s="36"/>
      <c r="II205" s="36"/>
      <c r="IJ205" s="36"/>
      <c r="IK205" s="36"/>
      <c r="IL205" s="36"/>
      <c r="IM205" s="36"/>
      <c r="IN205" s="36"/>
      <c r="IO205" s="36"/>
      <c r="IP205" s="36"/>
      <c r="IQ205" s="36"/>
      <c r="IR205" s="36"/>
      <c r="IS205" s="36"/>
      <c r="IT205" s="36"/>
      <c r="IU205" s="36"/>
      <c r="IV205" s="36"/>
      <c r="IW205" s="36"/>
      <c r="IX205" s="36"/>
      <c r="IY205" s="36"/>
      <c r="IZ205" s="36"/>
      <c r="JA205" s="36"/>
      <c r="JB205" s="36"/>
      <c r="JC205" s="36"/>
      <c r="JD205" s="36"/>
      <c r="JE205" s="36"/>
      <c r="JF205" s="36"/>
      <c r="JG205" s="36"/>
      <c r="JH205" s="36"/>
      <c r="JI205" s="36"/>
      <c r="JJ205" s="36"/>
      <c r="JK205" s="36"/>
      <c r="JL205" s="36"/>
      <c r="JM205" s="36"/>
      <c r="JN205" s="36"/>
      <c r="JO205" s="36"/>
      <c r="JP205" s="36"/>
      <c r="JQ205" s="36"/>
      <c r="JR205" s="36"/>
      <c r="JS205" s="36"/>
      <c r="JT205" s="36"/>
      <c r="JU205" s="36"/>
      <c r="JV205" s="36"/>
      <c r="JW205" s="36"/>
      <c r="JX205" s="36"/>
      <c r="JY205" s="36"/>
      <c r="JZ205" s="36"/>
      <c r="KA205" s="36"/>
      <c r="KB205" s="36"/>
      <c r="KC205" s="36"/>
      <c r="KD205" s="36"/>
      <c r="KE205" s="36"/>
      <c r="KF205" s="36"/>
      <c r="KG205" s="36"/>
      <c r="KH205" s="36"/>
      <c r="KI205" s="36"/>
      <c r="KJ205" s="36"/>
      <c r="KK205" s="36"/>
      <c r="KL205" s="36"/>
      <c r="KM205" s="36"/>
      <c r="KN205" s="36"/>
      <c r="KO205" s="36"/>
      <c r="KP205" s="36"/>
      <c r="KQ205" s="36"/>
      <c r="KR205" s="36"/>
      <c r="KS205" s="36"/>
      <c r="KT205" s="36"/>
      <c r="KU205" s="36"/>
      <c r="KV205" s="36"/>
      <c r="KW205" s="36"/>
      <c r="KX205" s="36"/>
      <c r="KY205" s="36"/>
      <c r="KZ205" s="36"/>
      <c r="LA205" s="36"/>
      <c r="LB205" s="36"/>
      <c r="LC205" s="36"/>
      <c r="LD205" s="36"/>
      <c r="LE205" s="36"/>
      <c r="LF205" s="36"/>
      <c r="LG205" s="36"/>
      <c r="LH205" s="36"/>
      <c r="LI205" s="36"/>
      <c r="LJ205" s="36"/>
      <c r="LK205" s="36"/>
      <c r="LL205" s="36"/>
      <c r="LM205" s="36"/>
      <c r="LN205" s="36"/>
      <c r="LO205" s="36"/>
      <c r="LP205" s="36"/>
      <c r="LQ205" s="36"/>
      <c r="LR205" s="36"/>
      <c r="LS205" s="36"/>
      <c r="LT205" s="36"/>
      <c r="LU205" s="36"/>
      <c r="LV205" s="36"/>
      <c r="LW205" s="36"/>
      <c r="LX205" s="36"/>
      <c r="LY205" s="36"/>
      <c r="LZ205" s="36"/>
      <c r="MA205" s="36"/>
      <c r="MB205" s="36"/>
      <c r="MC205" s="36"/>
      <c r="MD205" s="36"/>
      <c r="ME205" s="36"/>
      <c r="MF205" s="36"/>
      <c r="MG205" s="36"/>
      <c r="MH205" s="36"/>
      <c r="MI205" s="36"/>
      <c r="MJ205" s="36"/>
      <c r="MK205" s="36"/>
      <c r="ML205" s="36"/>
      <c r="MM205" s="36"/>
      <c r="MN205" s="36"/>
      <c r="MO205" s="36"/>
      <c r="MP205" s="36"/>
      <c r="MQ205" s="36"/>
      <c r="MR205" s="36"/>
      <c r="MS205" s="36"/>
      <c r="MT205" s="36"/>
      <c r="MU205" s="36"/>
      <c r="MV205" s="36"/>
      <c r="MW205" s="36"/>
      <c r="MX205" s="36"/>
      <c r="MY205" s="36"/>
      <c r="MZ205" s="36"/>
      <c r="NA205" s="36"/>
      <c r="NB205" s="36"/>
      <c r="NC205" s="36"/>
      <c r="ND205" s="36"/>
      <c r="NE205" s="36"/>
      <c r="NF205" s="36"/>
      <c r="NG205" s="36"/>
      <c r="NH205" s="36"/>
      <c r="NI205" s="36"/>
      <c r="NJ205" s="36"/>
      <c r="NK205" s="36"/>
      <c r="NL205" s="36"/>
      <c r="NM205" s="36"/>
      <c r="NN205" s="36"/>
      <c r="NO205" s="36"/>
      <c r="NP205" s="36"/>
      <c r="NQ205" s="36"/>
      <c r="NR205" s="36"/>
      <c r="NS205" s="36"/>
      <c r="NT205" s="36"/>
      <c r="NU205" s="36"/>
      <c r="NV205" s="36"/>
      <c r="NW205" s="36"/>
      <c r="NX205" s="36"/>
      <c r="NY205" s="36"/>
      <c r="NZ205" s="36"/>
      <c r="OA205" s="36"/>
      <c r="OB205" s="36"/>
      <c r="OC205" s="36"/>
      <c r="OD205" s="36"/>
      <c r="OE205" s="36"/>
      <c r="OF205" s="36"/>
      <c r="OG205" s="36"/>
      <c r="OH205" s="36"/>
      <c r="OI205" s="36"/>
      <c r="OJ205" s="36"/>
      <c r="OK205" s="36"/>
      <c r="OL205" s="36"/>
      <c r="OM205" s="36"/>
      <c r="ON205" s="36"/>
      <c r="OO205" s="36"/>
      <c r="OP205" s="36"/>
      <c r="OQ205" s="36"/>
      <c r="OR205" s="36"/>
      <c r="OS205" s="36"/>
      <c r="OT205" s="36"/>
      <c r="OU205" s="36"/>
      <c r="OV205" s="36"/>
      <c r="OW205" s="36"/>
      <c r="OX205" s="36"/>
      <c r="OY205" s="36"/>
      <c r="OZ205" s="36"/>
      <c r="PA205" s="36"/>
      <c r="PB205" s="36"/>
      <c r="PC205" s="36"/>
      <c r="PD205" s="36"/>
      <c r="PE205" s="36"/>
      <c r="PF205" s="36"/>
      <c r="PG205" s="36"/>
      <c r="PH205" s="36"/>
      <c r="PI205" s="36"/>
      <c r="PJ205" s="36"/>
      <c r="PK205" s="36"/>
      <c r="PL205" s="36"/>
      <c r="PM205" s="36"/>
      <c r="PN205" s="36"/>
      <c r="PO205" s="36"/>
      <c r="PP205" s="36"/>
      <c r="PQ205" s="36"/>
      <c r="PR205" s="36"/>
      <c r="PS205" s="36"/>
      <c r="PT205" s="36"/>
      <c r="PU205" s="36"/>
      <c r="PV205" s="36"/>
      <c r="PW205" s="36"/>
      <c r="PX205" s="36"/>
      <c r="PY205" s="36"/>
      <c r="PZ205" s="36"/>
      <c r="QA205" s="36"/>
      <c r="QB205" s="36"/>
      <c r="QC205" s="36"/>
      <c r="QD205" s="36"/>
      <c r="QE205" s="36"/>
      <c r="QF205" s="36"/>
      <c r="QG205" s="36"/>
      <c r="QH205" s="36"/>
      <c r="QI205" s="36"/>
      <c r="QJ205" s="36"/>
      <c r="QK205" s="36"/>
      <c r="QL205" s="36"/>
      <c r="QM205" s="36"/>
      <c r="QN205" s="36"/>
      <c r="QO205" s="36"/>
      <c r="QP205" s="36"/>
      <c r="QQ205" s="36"/>
      <c r="QR205" s="36"/>
      <c r="QS205" s="36"/>
      <c r="QT205" s="36"/>
      <c r="QU205" s="36"/>
      <c r="QV205" s="36"/>
      <c r="QW205" s="36"/>
      <c r="QX205" s="36"/>
      <c r="QY205" s="36"/>
      <c r="QZ205" s="36"/>
      <c r="RA205" s="36"/>
      <c r="RB205" s="36"/>
      <c r="RC205" s="36"/>
      <c r="RD205" s="36"/>
      <c r="RE205" s="36"/>
      <c r="RF205" s="36"/>
      <c r="RG205" s="36"/>
      <c r="RH205" s="36"/>
      <c r="RI205" s="36"/>
      <c r="RJ205" s="36"/>
      <c r="RK205" s="36"/>
      <c r="RL205" s="36"/>
    </row>
    <row r="206" spans="1:480" s="36" customFormat="1" ht="153.75" customHeight="1" x14ac:dyDescent="0.25">
      <c r="A206" s="44" t="s">
        <v>109</v>
      </c>
      <c r="B206" s="44" t="s">
        <v>278</v>
      </c>
      <c r="C206" s="44" t="s">
        <v>21</v>
      </c>
      <c r="D206" s="108" t="s">
        <v>214</v>
      </c>
      <c r="E206" s="44" t="s">
        <v>279</v>
      </c>
      <c r="F206" s="45" t="s">
        <v>120</v>
      </c>
      <c r="G206" s="114">
        <f>65+610+880</f>
        <v>1555</v>
      </c>
      <c r="H206" s="48">
        <v>45262</v>
      </c>
      <c r="I206" s="42">
        <v>0</v>
      </c>
      <c r="J206" s="42">
        <v>0</v>
      </c>
      <c r="K206" s="109">
        <v>18036.38</v>
      </c>
      <c r="L206" s="42">
        <v>0</v>
      </c>
      <c r="M206" s="42">
        <v>0</v>
      </c>
      <c r="N206" s="83">
        <v>41099.300000000003</v>
      </c>
      <c r="O206" s="83">
        <v>0</v>
      </c>
      <c r="P206" s="83">
        <v>0</v>
      </c>
      <c r="Q206" s="163"/>
    </row>
    <row r="207" spans="1:480" s="36" customFormat="1" ht="141" customHeight="1" x14ac:dyDescent="0.25">
      <c r="A207" s="44" t="s">
        <v>109</v>
      </c>
      <c r="B207" s="44" t="s">
        <v>278</v>
      </c>
      <c r="C207" s="44" t="s">
        <v>21</v>
      </c>
      <c r="D207" s="43" t="s">
        <v>215</v>
      </c>
      <c r="E207" s="44" t="s">
        <v>279</v>
      </c>
      <c r="F207" s="45" t="s">
        <v>120</v>
      </c>
      <c r="G207" s="74">
        <v>1400</v>
      </c>
      <c r="H207" s="48">
        <v>45263</v>
      </c>
      <c r="I207" s="42">
        <v>0</v>
      </c>
      <c r="J207" s="42">
        <v>0</v>
      </c>
      <c r="K207" s="109">
        <v>20907.95347</v>
      </c>
      <c r="L207" s="42">
        <v>0</v>
      </c>
      <c r="M207" s="42">
        <v>0</v>
      </c>
      <c r="N207" s="83"/>
      <c r="O207" s="83"/>
      <c r="P207" s="83"/>
      <c r="Q207" s="163"/>
    </row>
    <row r="208" spans="1:480" s="36" customFormat="1" ht="87.75" customHeight="1" x14ac:dyDescent="0.25">
      <c r="A208" s="44" t="s">
        <v>109</v>
      </c>
      <c r="B208" s="44" t="s">
        <v>278</v>
      </c>
      <c r="C208" s="44" t="s">
        <v>21</v>
      </c>
      <c r="D208" s="32" t="s">
        <v>285</v>
      </c>
      <c r="E208" s="44" t="s">
        <v>279</v>
      </c>
      <c r="F208" s="45" t="s">
        <v>120</v>
      </c>
      <c r="G208" s="74">
        <v>122</v>
      </c>
      <c r="H208" s="48">
        <v>45264</v>
      </c>
      <c r="I208" s="42">
        <v>0</v>
      </c>
      <c r="J208" s="42">
        <v>0</v>
      </c>
      <c r="K208" s="174">
        <f>41099.3-K206-K207</f>
        <v>2154.9665300000015</v>
      </c>
      <c r="L208" s="42">
        <v>0</v>
      </c>
      <c r="M208" s="42">
        <v>0</v>
      </c>
      <c r="N208" s="83"/>
      <c r="O208" s="83"/>
      <c r="P208" s="83"/>
      <c r="Q208" s="163"/>
    </row>
    <row r="209" spans="1:480" s="36" customFormat="1" ht="87.75" customHeight="1" x14ac:dyDescent="0.25">
      <c r="A209" s="13" t="s">
        <v>109</v>
      </c>
      <c r="B209" s="13" t="s">
        <v>278</v>
      </c>
      <c r="C209" s="13" t="s">
        <v>15</v>
      </c>
      <c r="D209" s="13" t="s">
        <v>212</v>
      </c>
      <c r="E209" s="23" t="s">
        <v>213</v>
      </c>
      <c r="F209" s="22" t="s">
        <v>20</v>
      </c>
      <c r="G209" s="28">
        <f>G210</f>
        <v>538.25</v>
      </c>
      <c r="H209" s="25">
        <v>45264</v>
      </c>
      <c r="I209" s="18">
        <v>0</v>
      </c>
      <c r="J209" s="18">
        <v>0</v>
      </c>
      <c r="K209" s="196">
        <f>K210</f>
        <v>50000</v>
      </c>
      <c r="L209" s="196">
        <f t="shared" ref="L209:M209" si="2">L210</f>
        <v>0</v>
      </c>
      <c r="M209" s="196">
        <f t="shared" si="2"/>
        <v>0</v>
      </c>
      <c r="N209" s="83"/>
      <c r="O209" s="83"/>
      <c r="P209" s="146"/>
      <c r="Q209" s="163"/>
    </row>
    <row r="210" spans="1:480" s="36" customFormat="1" ht="87.75" customHeight="1" x14ac:dyDescent="0.25">
      <c r="A210" s="44" t="s">
        <v>109</v>
      </c>
      <c r="B210" s="44" t="s">
        <v>278</v>
      </c>
      <c r="C210" s="44" t="s">
        <v>21</v>
      </c>
      <c r="D210" s="32" t="s">
        <v>336</v>
      </c>
      <c r="E210" s="32" t="s">
        <v>213</v>
      </c>
      <c r="F210" s="31" t="s">
        <v>20</v>
      </c>
      <c r="G210" s="33">
        <v>538.25</v>
      </c>
      <c r="H210" s="48">
        <v>45264</v>
      </c>
      <c r="I210" s="42">
        <v>0</v>
      </c>
      <c r="J210" s="42">
        <v>0</v>
      </c>
      <c r="K210" s="174">
        <v>50000</v>
      </c>
      <c r="L210" s="42">
        <v>0</v>
      </c>
      <c r="M210" s="42">
        <v>0</v>
      </c>
      <c r="N210" s="83"/>
      <c r="O210" s="83"/>
      <c r="P210" s="146"/>
      <c r="Q210" s="163"/>
    </row>
    <row r="211" spans="1:480" s="37" customFormat="1" ht="76.5" customHeight="1" x14ac:dyDescent="0.25">
      <c r="A211" s="13" t="s">
        <v>109</v>
      </c>
      <c r="B211" s="13" t="s">
        <v>216</v>
      </c>
      <c r="C211" s="13" t="s">
        <v>15</v>
      </c>
      <c r="D211" s="23" t="s">
        <v>217</v>
      </c>
      <c r="E211" s="23" t="s">
        <v>213</v>
      </c>
      <c r="F211" s="22" t="s">
        <v>20</v>
      </c>
      <c r="G211" s="28">
        <f>G212</f>
        <v>538.25</v>
      </c>
      <c r="H211" s="25" t="s">
        <v>15</v>
      </c>
      <c r="I211" s="28">
        <f>I212</f>
        <v>538.25</v>
      </c>
      <c r="J211" s="28">
        <f>J212</f>
        <v>538.25</v>
      </c>
      <c r="K211" s="18">
        <f>SUM(K212:K224)</f>
        <v>639114.65</v>
      </c>
      <c r="L211" s="18">
        <f>L212+L218+L219+L220+L221+L222+L223+L224+L214+L215+L216+L217</f>
        <v>557674.12</v>
      </c>
      <c r="M211" s="18">
        <f>M212+M218+M219+M220+M221+M222+M223+M224+M214+M215+M216+M217</f>
        <v>556097.12</v>
      </c>
      <c r="N211" s="83"/>
      <c r="O211" s="83"/>
      <c r="P211" s="146"/>
      <c r="Q211" s="163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  <c r="AO211" s="36"/>
      <c r="AP211" s="36"/>
      <c r="AQ211" s="36"/>
      <c r="AR211" s="36"/>
      <c r="AS211" s="36"/>
      <c r="AT211" s="36"/>
      <c r="AU211" s="36"/>
      <c r="AV211" s="36"/>
      <c r="AW211" s="36"/>
      <c r="AX211" s="36"/>
      <c r="AY211" s="36"/>
      <c r="AZ211" s="36"/>
      <c r="BA211" s="36"/>
      <c r="BB211" s="36"/>
      <c r="BC211" s="36"/>
      <c r="BD211" s="36"/>
      <c r="BE211" s="36"/>
      <c r="BF211" s="36"/>
      <c r="BG211" s="36"/>
      <c r="BH211" s="36"/>
      <c r="BI211" s="36"/>
      <c r="BJ211" s="36"/>
      <c r="BK211" s="36"/>
      <c r="BL211" s="36"/>
      <c r="BM211" s="36"/>
      <c r="BN211" s="36"/>
      <c r="BO211" s="36"/>
      <c r="BP211" s="36"/>
      <c r="BQ211" s="36"/>
      <c r="BR211" s="36"/>
      <c r="BS211" s="36"/>
      <c r="BT211" s="36"/>
      <c r="BU211" s="36"/>
      <c r="BV211" s="36"/>
      <c r="BW211" s="36"/>
      <c r="BX211" s="36"/>
      <c r="BY211" s="36"/>
      <c r="BZ211" s="36"/>
      <c r="CA211" s="36"/>
      <c r="CB211" s="36"/>
      <c r="CC211" s="36"/>
      <c r="CD211" s="36"/>
      <c r="CE211" s="36"/>
      <c r="CF211" s="36"/>
      <c r="CG211" s="36"/>
      <c r="CH211" s="36"/>
      <c r="CI211" s="36"/>
      <c r="CJ211" s="36"/>
      <c r="CK211" s="36"/>
      <c r="CL211" s="36"/>
      <c r="CM211" s="36"/>
      <c r="CN211" s="36"/>
      <c r="CO211" s="36"/>
      <c r="CP211" s="36"/>
      <c r="CQ211" s="36"/>
      <c r="CR211" s="36"/>
      <c r="CS211" s="36"/>
      <c r="CT211" s="36"/>
      <c r="CU211" s="36"/>
      <c r="CV211" s="36"/>
      <c r="CW211" s="36"/>
      <c r="CX211" s="36"/>
      <c r="CY211" s="36"/>
      <c r="CZ211" s="36"/>
      <c r="DA211" s="36"/>
      <c r="DB211" s="36"/>
      <c r="DC211" s="36"/>
      <c r="DD211" s="36"/>
      <c r="DE211" s="36"/>
      <c r="DF211" s="36"/>
      <c r="DG211" s="36"/>
      <c r="DH211" s="36"/>
      <c r="DI211" s="36"/>
      <c r="DJ211" s="36"/>
      <c r="DK211" s="36"/>
      <c r="DL211" s="36"/>
      <c r="DM211" s="36"/>
      <c r="DN211" s="36"/>
      <c r="DO211" s="36"/>
      <c r="DP211" s="36"/>
      <c r="DQ211" s="36"/>
      <c r="DR211" s="36"/>
      <c r="DS211" s="36"/>
      <c r="DT211" s="36"/>
      <c r="DU211" s="36"/>
      <c r="DV211" s="36"/>
      <c r="DW211" s="36"/>
      <c r="DX211" s="36"/>
      <c r="DY211" s="36"/>
      <c r="DZ211" s="36"/>
      <c r="EA211" s="36"/>
      <c r="EB211" s="36"/>
      <c r="EC211" s="36"/>
      <c r="ED211" s="36"/>
      <c r="EE211" s="36"/>
      <c r="EF211" s="36"/>
      <c r="EG211" s="36"/>
      <c r="EH211" s="36"/>
      <c r="EI211" s="36"/>
      <c r="EJ211" s="36"/>
      <c r="EK211" s="36"/>
      <c r="EL211" s="36"/>
      <c r="EM211" s="36"/>
      <c r="EN211" s="36"/>
      <c r="EO211" s="36"/>
      <c r="EP211" s="36"/>
      <c r="EQ211" s="36"/>
      <c r="ER211" s="36"/>
      <c r="ES211" s="36"/>
      <c r="ET211" s="36"/>
      <c r="EU211" s="36"/>
      <c r="EV211" s="36"/>
      <c r="EW211" s="36"/>
      <c r="EX211" s="36"/>
      <c r="EY211" s="36"/>
      <c r="EZ211" s="36"/>
      <c r="FA211" s="36"/>
      <c r="FB211" s="36"/>
      <c r="FC211" s="36"/>
      <c r="FD211" s="36"/>
      <c r="FE211" s="36"/>
      <c r="FF211" s="36"/>
      <c r="FG211" s="36"/>
      <c r="FH211" s="36"/>
      <c r="FI211" s="36"/>
      <c r="FJ211" s="36"/>
      <c r="FK211" s="36"/>
      <c r="FL211" s="36"/>
      <c r="FM211" s="36"/>
      <c r="FN211" s="36"/>
      <c r="FO211" s="36"/>
      <c r="FP211" s="36"/>
      <c r="FQ211" s="36"/>
      <c r="FR211" s="36"/>
      <c r="FS211" s="36"/>
      <c r="FT211" s="36"/>
      <c r="FU211" s="36"/>
      <c r="FV211" s="36"/>
      <c r="FW211" s="36"/>
      <c r="FX211" s="36"/>
      <c r="FY211" s="36"/>
      <c r="FZ211" s="36"/>
      <c r="GA211" s="36"/>
      <c r="GB211" s="36"/>
      <c r="GC211" s="36"/>
      <c r="GD211" s="36"/>
      <c r="GE211" s="36"/>
      <c r="GF211" s="36"/>
      <c r="GG211" s="36"/>
      <c r="GH211" s="36"/>
      <c r="GI211" s="36"/>
      <c r="GJ211" s="36"/>
      <c r="GK211" s="36"/>
      <c r="GL211" s="36"/>
      <c r="GM211" s="36"/>
      <c r="GN211" s="36"/>
      <c r="GO211" s="36"/>
      <c r="GP211" s="36"/>
      <c r="GQ211" s="36"/>
      <c r="GR211" s="36"/>
      <c r="GS211" s="36"/>
      <c r="GT211" s="36"/>
      <c r="GU211" s="36"/>
      <c r="GV211" s="36"/>
      <c r="GW211" s="36"/>
      <c r="GX211" s="36"/>
      <c r="GY211" s="36"/>
      <c r="GZ211" s="36"/>
      <c r="HA211" s="36"/>
      <c r="HB211" s="36"/>
      <c r="HC211" s="36"/>
      <c r="HD211" s="36"/>
      <c r="HE211" s="36"/>
      <c r="HF211" s="36"/>
      <c r="HG211" s="36"/>
      <c r="HH211" s="36"/>
      <c r="HI211" s="36"/>
      <c r="HJ211" s="36"/>
      <c r="HK211" s="36"/>
      <c r="HL211" s="36"/>
      <c r="HM211" s="36"/>
      <c r="HN211" s="36"/>
      <c r="HO211" s="36"/>
      <c r="HP211" s="36"/>
      <c r="HQ211" s="36"/>
      <c r="HR211" s="36"/>
      <c r="HS211" s="36"/>
      <c r="HT211" s="36"/>
      <c r="HU211" s="36"/>
      <c r="HV211" s="36"/>
      <c r="HW211" s="36"/>
      <c r="HX211" s="36"/>
      <c r="HY211" s="36"/>
      <c r="HZ211" s="36"/>
      <c r="IA211" s="36"/>
      <c r="IB211" s="36"/>
      <c r="IC211" s="36"/>
      <c r="ID211" s="36"/>
      <c r="IE211" s="36"/>
      <c r="IF211" s="36"/>
      <c r="IG211" s="36"/>
      <c r="IH211" s="36"/>
      <c r="II211" s="36"/>
      <c r="IJ211" s="36"/>
      <c r="IK211" s="36"/>
      <c r="IL211" s="36"/>
      <c r="IM211" s="36"/>
      <c r="IN211" s="36"/>
      <c r="IO211" s="36"/>
      <c r="IP211" s="36"/>
      <c r="IQ211" s="36"/>
      <c r="IR211" s="36"/>
      <c r="IS211" s="36"/>
      <c r="IT211" s="36"/>
      <c r="IU211" s="36"/>
      <c r="IV211" s="36"/>
      <c r="IW211" s="36"/>
      <c r="IX211" s="36"/>
      <c r="IY211" s="36"/>
      <c r="IZ211" s="36"/>
      <c r="JA211" s="36"/>
      <c r="JB211" s="36"/>
      <c r="JC211" s="36"/>
      <c r="JD211" s="36"/>
      <c r="JE211" s="36"/>
      <c r="JF211" s="36"/>
      <c r="JG211" s="36"/>
      <c r="JH211" s="36"/>
      <c r="JI211" s="36"/>
      <c r="JJ211" s="36"/>
      <c r="JK211" s="36"/>
      <c r="JL211" s="36"/>
      <c r="JM211" s="36"/>
      <c r="JN211" s="36"/>
      <c r="JO211" s="36"/>
      <c r="JP211" s="36"/>
      <c r="JQ211" s="36"/>
      <c r="JR211" s="36"/>
      <c r="JS211" s="36"/>
      <c r="JT211" s="36"/>
      <c r="JU211" s="36"/>
      <c r="JV211" s="36"/>
      <c r="JW211" s="36"/>
      <c r="JX211" s="36"/>
      <c r="JY211" s="36"/>
      <c r="JZ211" s="36"/>
      <c r="KA211" s="36"/>
      <c r="KB211" s="36"/>
      <c r="KC211" s="36"/>
      <c r="KD211" s="36"/>
      <c r="KE211" s="36"/>
      <c r="KF211" s="36"/>
      <c r="KG211" s="36"/>
      <c r="KH211" s="36"/>
      <c r="KI211" s="36"/>
      <c r="KJ211" s="36"/>
      <c r="KK211" s="36"/>
      <c r="KL211" s="36"/>
      <c r="KM211" s="36"/>
      <c r="KN211" s="36"/>
      <c r="KO211" s="36"/>
      <c r="KP211" s="36"/>
      <c r="KQ211" s="36"/>
      <c r="KR211" s="36"/>
      <c r="KS211" s="36"/>
      <c r="KT211" s="36"/>
      <c r="KU211" s="36"/>
      <c r="KV211" s="36"/>
      <c r="KW211" s="36"/>
      <c r="KX211" s="36"/>
      <c r="KY211" s="36"/>
      <c r="KZ211" s="36"/>
      <c r="LA211" s="36"/>
      <c r="LB211" s="36"/>
      <c r="LC211" s="36"/>
      <c r="LD211" s="36"/>
      <c r="LE211" s="36"/>
      <c r="LF211" s="36"/>
      <c r="LG211" s="36"/>
      <c r="LH211" s="36"/>
      <c r="LI211" s="36"/>
      <c r="LJ211" s="36"/>
      <c r="LK211" s="36"/>
      <c r="LL211" s="36"/>
      <c r="LM211" s="36"/>
      <c r="LN211" s="36"/>
      <c r="LO211" s="36"/>
      <c r="LP211" s="36"/>
      <c r="LQ211" s="36"/>
      <c r="LR211" s="36"/>
      <c r="LS211" s="36"/>
      <c r="LT211" s="36"/>
      <c r="LU211" s="36"/>
      <c r="LV211" s="36"/>
      <c r="LW211" s="36"/>
      <c r="LX211" s="36"/>
      <c r="LY211" s="36"/>
      <c r="LZ211" s="36"/>
      <c r="MA211" s="36"/>
      <c r="MB211" s="36"/>
      <c r="MC211" s="36"/>
      <c r="MD211" s="36"/>
      <c r="ME211" s="36"/>
      <c r="MF211" s="36"/>
      <c r="MG211" s="36"/>
      <c r="MH211" s="36"/>
      <c r="MI211" s="36"/>
      <c r="MJ211" s="36"/>
      <c r="MK211" s="36"/>
      <c r="ML211" s="36"/>
      <c r="MM211" s="36"/>
      <c r="MN211" s="36"/>
      <c r="MO211" s="36"/>
      <c r="MP211" s="36"/>
      <c r="MQ211" s="36"/>
      <c r="MR211" s="36"/>
      <c r="MS211" s="36"/>
      <c r="MT211" s="36"/>
      <c r="MU211" s="36"/>
      <c r="MV211" s="36"/>
      <c r="MW211" s="36"/>
      <c r="MX211" s="36"/>
      <c r="MY211" s="36"/>
      <c r="MZ211" s="36"/>
      <c r="NA211" s="36"/>
      <c r="NB211" s="36"/>
      <c r="NC211" s="36"/>
      <c r="ND211" s="36"/>
      <c r="NE211" s="36"/>
      <c r="NF211" s="36"/>
      <c r="NG211" s="36"/>
      <c r="NH211" s="36"/>
      <c r="NI211" s="36"/>
      <c r="NJ211" s="36"/>
      <c r="NK211" s="36"/>
      <c r="NL211" s="36"/>
      <c r="NM211" s="36"/>
      <c r="NN211" s="36"/>
      <c r="NO211" s="36"/>
      <c r="NP211" s="36"/>
      <c r="NQ211" s="36"/>
      <c r="NR211" s="36"/>
      <c r="NS211" s="36"/>
      <c r="NT211" s="36"/>
      <c r="NU211" s="36"/>
      <c r="NV211" s="36"/>
      <c r="NW211" s="36"/>
      <c r="NX211" s="36"/>
      <c r="NY211" s="36"/>
      <c r="NZ211" s="36"/>
      <c r="OA211" s="36"/>
      <c r="OB211" s="36"/>
      <c r="OC211" s="36"/>
      <c r="OD211" s="36"/>
      <c r="OE211" s="36"/>
      <c r="OF211" s="36"/>
      <c r="OG211" s="36"/>
      <c r="OH211" s="36"/>
      <c r="OI211" s="36"/>
      <c r="OJ211" s="36"/>
      <c r="OK211" s="36"/>
      <c r="OL211" s="36"/>
      <c r="OM211" s="36"/>
      <c r="ON211" s="36"/>
      <c r="OO211" s="36"/>
      <c r="OP211" s="36"/>
      <c r="OQ211" s="36"/>
      <c r="OR211" s="36"/>
      <c r="OS211" s="36"/>
      <c r="OT211" s="36"/>
      <c r="OU211" s="36"/>
      <c r="OV211" s="36"/>
      <c r="OW211" s="36"/>
      <c r="OX211" s="36"/>
      <c r="OY211" s="36"/>
      <c r="OZ211" s="36"/>
      <c r="PA211" s="36"/>
      <c r="PB211" s="36"/>
      <c r="PC211" s="36"/>
      <c r="PD211" s="36"/>
      <c r="PE211" s="36"/>
      <c r="PF211" s="36"/>
      <c r="PG211" s="36"/>
      <c r="PH211" s="36"/>
      <c r="PI211" s="36"/>
      <c r="PJ211" s="36"/>
      <c r="PK211" s="36"/>
      <c r="PL211" s="36"/>
      <c r="PM211" s="36"/>
      <c r="PN211" s="36"/>
      <c r="PO211" s="36"/>
      <c r="PP211" s="36"/>
      <c r="PQ211" s="36"/>
      <c r="PR211" s="36"/>
      <c r="PS211" s="36"/>
      <c r="PT211" s="36"/>
      <c r="PU211" s="36"/>
      <c r="PV211" s="36"/>
      <c r="PW211" s="36"/>
      <c r="PX211" s="36"/>
      <c r="PY211" s="36"/>
      <c r="PZ211" s="36"/>
      <c r="QA211" s="36"/>
      <c r="QB211" s="36"/>
      <c r="QC211" s="36"/>
      <c r="QD211" s="36"/>
      <c r="QE211" s="36"/>
      <c r="QF211" s="36"/>
      <c r="QG211" s="36"/>
      <c r="QH211" s="36"/>
      <c r="QI211" s="36"/>
      <c r="QJ211" s="36"/>
      <c r="QK211" s="36"/>
      <c r="QL211" s="36"/>
      <c r="QM211" s="36"/>
      <c r="QN211" s="36"/>
      <c r="QO211" s="36"/>
      <c r="QP211" s="36"/>
      <c r="QQ211" s="36"/>
      <c r="QR211" s="36"/>
      <c r="QS211" s="36"/>
      <c r="QT211" s="36"/>
      <c r="QU211" s="36"/>
      <c r="QV211" s="36"/>
      <c r="QW211" s="36"/>
      <c r="QX211" s="36"/>
      <c r="QY211" s="36"/>
      <c r="QZ211" s="36"/>
      <c r="RA211" s="36"/>
      <c r="RB211" s="36"/>
      <c r="RC211" s="36"/>
      <c r="RD211" s="36"/>
      <c r="RE211" s="36"/>
      <c r="RF211" s="36"/>
      <c r="RG211" s="36"/>
      <c r="RH211" s="36"/>
      <c r="RI211" s="36"/>
      <c r="RJ211" s="36"/>
      <c r="RK211" s="36"/>
      <c r="RL211" s="36"/>
    </row>
    <row r="212" spans="1:480" s="36" customFormat="1" ht="67.5" customHeight="1" x14ac:dyDescent="0.25">
      <c r="A212" s="31" t="s">
        <v>109</v>
      </c>
      <c r="B212" s="31" t="s">
        <v>216</v>
      </c>
      <c r="C212" s="31" t="s">
        <v>21</v>
      </c>
      <c r="D212" s="32" t="s">
        <v>218</v>
      </c>
      <c r="E212" s="32" t="s">
        <v>213</v>
      </c>
      <c r="F212" s="31" t="s">
        <v>20</v>
      </c>
      <c r="G212" s="33">
        <v>538.25</v>
      </c>
      <c r="H212" s="38">
        <v>45261</v>
      </c>
      <c r="I212" s="33">
        <v>538.25</v>
      </c>
      <c r="J212" s="45">
        <v>538.25</v>
      </c>
      <c r="K212" s="34">
        <v>336000</v>
      </c>
      <c r="L212" s="34">
        <v>277851.83</v>
      </c>
      <c r="M212" s="34">
        <v>278766.83</v>
      </c>
      <c r="N212" s="83">
        <v>531825.37</v>
      </c>
      <c r="O212" s="83">
        <v>480286.62</v>
      </c>
      <c r="P212" s="83">
        <v>478709.62</v>
      </c>
      <c r="Q212" s="163"/>
    </row>
    <row r="213" spans="1:480" s="36" customFormat="1" ht="85.5" customHeight="1" x14ac:dyDescent="0.25">
      <c r="A213" s="31" t="s">
        <v>109</v>
      </c>
      <c r="B213" s="31" t="s">
        <v>216</v>
      </c>
      <c r="C213" s="31" t="s">
        <v>21</v>
      </c>
      <c r="D213" s="32" t="s">
        <v>334</v>
      </c>
      <c r="E213" s="32" t="s">
        <v>335</v>
      </c>
      <c r="F213" s="31" t="s">
        <v>295</v>
      </c>
      <c r="G213" s="33">
        <v>5</v>
      </c>
      <c r="H213" s="38">
        <v>45261</v>
      </c>
      <c r="I213" s="33">
        <v>0</v>
      </c>
      <c r="J213" s="45">
        <v>0</v>
      </c>
      <c r="K213" s="34">
        <v>1956.36</v>
      </c>
      <c r="L213" s="34">
        <v>0</v>
      </c>
      <c r="M213" s="34">
        <v>0</v>
      </c>
      <c r="N213" s="83"/>
      <c r="O213" s="83"/>
      <c r="P213" s="83"/>
      <c r="Q213" s="163"/>
    </row>
    <row r="214" spans="1:480" s="36" customFormat="1" ht="54" customHeight="1" x14ac:dyDescent="0.25">
      <c r="A214" s="31" t="s">
        <v>109</v>
      </c>
      <c r="B214" s="31" t="s">
        <v>216</v>
      </c>
      <c r="C214" s="31" t="s">
        <v>21</v>
      </c>
      <c r="D214" s="32" t="s">
        <v>292</v>
      </c>
      <c r="E214" s="32" t="s">
        <v>293</v>
      </c>
      <c r="F214" s="31" t="s">
        <v>35</v>
      </c>
      <c r="G214" s="33">
        <v>2</v>
      </c>
      <c r="H214" s="38">
        <v>45262</v>
      </c>
      <c r="I214" s="33">
        <v>0</v>
      </c>
      <c r="J214" s="45">
        <v>0</v>
      </c>
      <c r="K214" s="34">
        <v>60588.93</v>
      </c>
      <c r="L214" s="34">
        <v>0</v>
      </c>
      <c r="M214" s="34">
        <v>0</v>
      </c>
      <c r="N214" s="83"/>
      <c r="O214" s="83"/>
      <c r="P214" s="83"/>
      <c r="Q214" s="163"/>
    </row>
    <row r="215" spans="1:480" s="36" customFormat="1" ht="54" customHeight="1" x14ac:dyDescent="0.25">
      <c r="A215" s="31" t="s">
        <v>109</v>
      </c>
      <c r="B215" s="31" t="s">
        <v>216</v>
      </c>
      <c r="C215" s="31" t="s">
        <v>21</v>
      </c>
      <c r="D215" s="32" t="s">
        <v>294</v>
      </c>
      <c r="E215" s="32" t="s">
        <v>213</v>
      </c>
      <c r="F215" s="31" t="s">
        <v>20</v>
      </c>
      <c r="G215" s="33">
        <v>0</v>
      </c>
      <c r="H215" s="38" t="s">
        <v>15</v>
      </c>
      <c r="I215" s="33">
        <v>1</v>
      </c>
      <c r="J215" s="33">
        <v>1</v>
      </c>
      <c r="K215" s="34">
        <v>0</v>
      </c>
      <c r="L215" s="34">
        <v>39625</v>
      </c>
      <c r="M215" s="34">
        <v>39625</v>
      </c>
      <c r="N215" s="83"/>
      <c r="O215" s="83"/>
      <c r="P215" s="83"/>
      <c r="Q215" s="163"/>
    </row>
    <row r="216" spans="1:480" s="36" customFormat="1" ht="54" customHeight="1" x14ac:dyDescent="0.25">
      <c r="A216" s="31" t="s">
        <v>109</v>
      </c>
      <c r="B216" s="31" t="s">
        <v>216</v>
      </c>
      <c r="C216" s="31" t="s">
        <v>21</v>
      </c>
      <c r="D216" s="32" t="s">
        <v>308</v>
      </c>
      <c r="E216" s="32" t="s">
        <v>296</v>
      </c>
      <c r="F216" s="31" t="s">
        <v>295</v>
      </c>
      <c r="G216" s="33">
        <v>0</v>
      </c>
      <c r="H216" s="38" t="s">
        <v>15</v>
      </c>
      <c r="I216" s="33">
        <v>7</v>
      </c>
      <c r="J216" s="33">
        <v>6</v>
      </c>
      <c r="K216" s="34">
        <v>0</v>
      </c>
      <c r="L216" s="34">
        <v>30139</v>
      </c>
      <c r="M216" s="34">
        <v>30139</v>
      </c>
      <c r="N216" s="83"/>
      <c r="O216" s="83"/>
      <c r="P216" s="83"/>
      <c r="Q216" s="163"/>
    </row>
    <row r="217" spans="1:480" s="36" customFormat="1" ht="54" customHeight="1" x14ac:dyDescent="0.25">
      <c r="A217" s="31" t="s">
        <v>109</v>
      </c>
      <c r="B217" s="31" t="s">
        <v>216</v>
      </c>
      <c r="C217" s="31" t="s">
        <v>21</v>
      </c>
      <c r="D217" s="32" t="s">
        <v>315</v>
      </c>
      <c r="E217" s="32" t="s">
        <v>213</v>
      </c>
      <c r="F217" s="31" t="s">
        <v>20</v>
      </c>
      <c r="G217" s="33">
        <v>0</v>
      </c>
      <c r="H217" s="38" t="s">
        <v>15</v>
      </c>
      <c r="I217" s="33">
        <v>3</v>
      </c>
      <c r="J217" s="33">
        <v>3</v>
      </c>
      <c r="K217" s="34">
        <v>0</v>
      </c>
      <c r="L217" s="34">
        <v>7623.5</v>
      </c>
      <c r="M217" s="34">
        <v>7623.5</v>
      </c>
      <c r="N217" s="83"/>
      <c r="O217" s="83"/>
      <c r="P217" s="83"/>
      <c r="Q217" s="163"/>
    </row>
    <row r="218" spans="1:480" s="36" customFormat="1" ht="54" customHeight="1" x14ac:dyDescent="0.25">
      <c r="A218" s="31" t="s">
        <v>109</v>
      </c>
      <c r="B218" s="31" t="s">
        <v>216</v>
      </c>
      <c r="C218" s="31" t="s">
        <v>21</v>
      </c>
      <c r="D218" s="32" t="s">
        <v>219</v>
      </c>
      <c r="E218" s="32" t="s">
        <v>220</v>
      </c>
      <c r="F218" s="31" t="s">
        <v>35</v>
      </c>
      <c r="G218" s="33">
        <v>1</v>
      </c>
      <c r="H218" s="38">
        <v>45261</v>
      </c>
      <c r="I218" s="33">
        <v>1</v>
      </c>
      <c r="J218" s="46">
        <v>1</v>
      </c>
      <c r="K218" s="34">
        <v>2930</v>
      </c>
      <c r="L218" s="34">
        <v>2790</v>
      </c>
      <c r="M218" s="34">
        <v>2790</v>
      </c>
      <c r="N218" s="83"/>
      <c r="O218" s="83"/>
      <c r="P218" s="83"/>
      <c r="Q218" s="201"/>
    </row>
    <row r="219" spans="1:480" s="36" customFormat="1" ht="49.5" customHeight="1" x14ac:dyDescent="0.25">
      <c r="A219" s="31" t="s">
        <v>109</v>
      </c>
      <c r="B219" s="31" t="s">
        <v>216</v>
      </c>
      <c r="C219" s="31" t="s">
        <v>21</v>
      </c>
      <c r="D219" s="32" t="s">
        <v>221</v>
      </c>
      <c r="E219" s="32" t="s">
        <v>222</v>
      </c>
      <c r="F219" s="31" t="s">
        <v>35</v>
      </c>
      <c r="G219" s="33">
        <v>2</v>
      </c>
      <c r="H219" s="38">
        <v>45261</v>
      </c>
      <c r="I219" s="47">
        <v>2</v>
      </c>
      <c r="J219" s="47">
        <v>2</v>
      </c>
      <c r="K219" s="34">
        <v>14172.3</v>
      </c>
      <c r="L219" s="34">
        <v>13638.79</v>
      </c>
      <c r="M219" s="34">
        <v>13146.79</v>
      </c>
      <c r="N219" s="83"/>
      <c r="O219" s="83"/>
      <c r="P219" s="83"/>
      <c r="Q219" s="201"/>
    </row>
    <row r="220" spans="1:480" s="36" customFormat="1" ht="72.75" customHeight="1" x14ac:dyDescent="0.25">
      <c r="A220" s="31" t="s">
        <v>109</v>
      </c>
      <c r="B220" s="31" t="s">
        <v>216</v>
      </c>
      <c r="C220" s="31" t="s">
        <v>21</v>
      </c>
      <c r="D220" s="32" t="s">
        <v>223</v>
      </c>
      <c r="E220" s="32" t="s">
        <v>224</v>
      </c>
      <c r="F220" s="31" t="s">
        <v>35</v>
      </c>
      <c r="G220" s="33">
        <v>21</v>
      </c>
      <c r="H220" s="38">
        <v>45262</v>
      </c>
      <c r="I220" s="47">
        <v>192</v>
      </c>
      <c r="J220" s="47">
        <v>192</v>
      </c>
      <c r="K220" s="34">
        <v>2863.82</v>
      </c>
      <c r="L220" s="34">
        <v>1006</v>
      </c>
      <c r="M220" s="34">
        <v>1006</v>
      </c>
      <c r="N220" s="83"/>
      <c r="O220" s="83"/>
      <c r="P220" s="83"/>
      <c r="Q220" s="201"/>
    </row>
    <row r="221" spans="1:480" s="36" customFormat="1" ht="69.75" customHeight="1" x14ac:dyDescent="0.25">
      <c r="A221" s="31" t="s">
        <v>109</v>
      </c>
      <c r="B221" s="31" t="s">
        <v>216</v>
      </c>
      <c r="C221" s="31" t="s">
        <v>225</v>
      </c>
      <c r="D221" s="43" t="s">
        <v>226</v>
      </c>
      <c r="E221" s="43" t="s">
        <v>227</v>
      </c>
      <c r="F221" s="44" t="s">
        <v>35</v>
      </c>
      <c r="G221" s="45">
        <v>10</v>
      </c>
      <c r="H221" s="48">
        <v>45262</v>
      </c>
      <c r="I221" s="49">
        <v>0</v>
      </c>
      <c r="J221" s="49">
        <v>0</v>
      </c>
      <c r="K221" s="34">
        <v>520.29999999999995</v>
      </c>
      <c r="L221" s="42">
        <v>0</v>
      </c>
      <c r="M221" s="42">
        <v>0</v>
      </c>
      <c r="N221" s="83"/>
      <c r="O221" s="83"/>
      <c r="P221" s="83"/>
      <c r="Q221" s="201"/>
    </row>
    <row r="222" spans="1:480" s="36" customFormat="1" ht="61.5" customHeight="1" x14ac:dyDescent="0.25">
      <c r="A222" s="31" t="s">
        <v>109</v>
      </c>
      <c r="B222" s="31" t="s">
        <v>216</v>
      </c>
      <c r="C222" s="31" t="s">
        <v>21</v>
      </c>
      <c r="D222" s="32" t="s">
        <v>228</v>
      </c>
      <c r="E222" s="32" t="s">
        <v>229</v>
      </c>
      <c r="F222" s="31" t="s">
        <v>35</v>
      </c>
      <c r="G222" s="33">
        <v>498</v>
      </c>
      <c r="H222" s="38">
        <v>45261</v>
      </c>
      <c r="I222" s="33">
        <v>498</v>
      </c>
      <c r="J222" s="33">
        <v>498</v>
      </c>
      <c r="K222" s="34">
        <v>213083.04</v>
      </c>
      <c r="L222" s="34">
        <v>185000</v>
      </c>
      <c r="M222" s="34">
        <v>183000</v>
      </c>
      <c r="N222" s="83"/>
      <c r="O222" s="83"/>
      <c r="P222" s="83"/>
      <c r="Q222" s="163"/>
    </row>
    <row r="223" spans="1:480" s="36" customFormat="1" ht="75.75" customHeight="1" x14ac:dyDescent="0.25">
      <c r="A223" s="31" t="s">
        <v>109</v>
      </c>
      <c r="B223" s="31" t="s">
        <v>216</v>
      </c>
      <c r="C223" s="31" t="s">
        <v>21</v>
      </c>
      <c r="D223" s="50" t="s">
        <v>230</v>
      </c>
      <c r="E223" s="32" t="s">
        <v>280</v>
      </c>
      <c r="F223" s="31" t="s">
        <v>35</v>
      </c>
      <c r="G223" s="33">
        <v>1</v>
      </c>
      <c r="H223" s="38">
        <v>45261</v>
      </c>
      <c r="I223" s="33">
        <v>0</v>
      </c>
      <c r="J223" s="33">
        <v>0</v>
      </c>
      <c r="K223" s="34">
        <v>6399.9</v>
      </c>
      <c r="L223" s="34">
        <v>0</v>
      </c>
      <c r="M223" s="34">
        <v>0</v>
      </c>
      <c r="N223" s="83"/>
      <c r="O223" s="83"/>
      <c r="P223" s="83"/>
      <c r="Q223" s="163"/>
    </row>
    <row r="224" spans="1:480" s="36" customFormat="1" ht="70.5" customHeight="1" x14ac:dyDescent="0.25">
      <c r="A224" s="31" t="s">
        <v>109</v>
      </c>
      <c r="B224" s="31" t="s">
        <v>216</v>
      </c>
      <c r="C224" s="31" t="s">
        <v>231</v>
      </c>
      <c r="D224" s="50" t="s">
        <v>232</v>
      </c>
      <c r="E224" s="32" t="s">
        <v>233</v>
      </c>
      <c r="F224" s="31" t="s">
        <v>35</v>
      </c>
      <c r="G224" s="33">
        <v>7</v>
      </c>
      <c r="H224" s="38">
        <v>45261</v>
      </c>
      <c r="I224" s="33">
        <v>0</v>
      </c>
      <c r="J224" s="33">
        <v>0</v>
      </c>
      <c r="K224" s="42">
        <v>600</v>
      </c>
      <c r="L224" s="34">
        <v>0</v>
      </c>
      <c r="M224" s="34">
        <v>0</v>
      </c>
      <c r="N224" s="83"/>
      <c r="O224" s="83"/>
      <c r="P224" s="83"/>
      <c r="Q224" s="163"/>
    </row>
    <row r="225" spans="1:17" s="36" customFormat="1" ht="70.5" customHeight="1" x14ac:dyDescent="0.25">
      <c r="A225" s="13" t="s">
        <v>109</v>
      </c>
      <c r="B225" s="30">
        <v>84923</v>
      </c>
      <c r="C225" s="13" t="s">
        <v>15</v>
      </c>
      <c r="D225" s="23" t="s">
        <v>234</v>
      </c>
      <c r="E225" s="23" t="s">
        <v>235</v>
      </c>
      <c r="F225" s="13" t="s">
        <v>35</v>
      </c>
      <c r="G225" s="13">
        <f>G226</f>
        <v>15</v>
      </c>
      <c r="H225" s="25" t="s">
        <v>15</v>
      </c>
      <c r="I225" s="13" t="s">
        <v>352</v>
      </c>
      <c r="J225" s="13" t="s">
        <v>352</v>
      </c>
      <c r="K225" s="18">
        <f>K226</f>
        <v>13024.83</v>
      </c>
      <c r="L225" s="18">
        <f>L226</f>
        <v>12298</v>
      </c>
      <c r="M225" s="18">
        <f>M226</f>
        <v>12298</v>
      </c>
      <c r="N225" s="83"/>
      <c r="O225" s="83"/>
      <c r="P225" s="83"/>
      <c r="Q225" s="201"/>
    </row>
    <row r="226" spans="1:17" s="36" customFormat="1" ht="72.75" customHeight="1" x14ac:dyDescent="0.25">
      <c r="A226" s="31" t="s">
        <v>109</v>
      </c>
      <c r="B226" s="33">
        <v>84923</v>
      </c>
      <c r="C226" s="31" t="s">
        <v>21</v>
      </c>
      <c r="D226" s="32" t="s">
        <v>236</v>
      </c>
      <c r="E226" s="32" t="s">
        <v>235</v>
      </c>
      <c r="F226" s="31" t="s">
        <v>35</v>
      </c>
      <c r="G226" s="45">
        <v>15</v>
      </c>
      <c r="H226" s="38">
        <v>45261</v>
      </c>
      <c r="I226" s="33">
        <v>18</v>
      </c>
      <c r="J226" s="33">
        <v>18</v>
      </c>
      <c r="K226" s="34">
        <v>13024.83</v>
      </c>
      <c r="L226" s="34">
        <v>12298</v>
      </c>
      <c r="M226" s="34">
        <v>12298</v>
      </c>
      <c r="N226" s="83">
        <v>12298</v>
      </c>
      <c r="O226" s="83">
        <v>12298</v>
      </c>
      <c r="P226" s="83">
        <v>12298</v>
      </c>
      <c r="Q226" s="201"/>
    </row>
    <row r="227" spans="1:17" s="36" customFormat="1" ht="63.75" customHeight="1" x14ac:dyDescent="0.25">
      <c r="A227" s="22" t="s">
        <v>109</v>
      </c>
      <c r="B227" s="148">
        <v>84924</v>
      </c>
      <c r="C227" s="13" t="s">
        <v>15</v>
      </c>
      <c r="D227" s="23" t="s">
        <v>316</v>
      </c>
      <c r="E227" s="149" t="s">
        <v>322</v>
      </c>
      <c r="F227" s="13" t="s">
        <v>35</v>
      </c>
      <c r="G227" s="148">
        <f>G228</f>
        <v>370</v>
      </c>
      <c r="H227" s="150">
        <v>45231</v>
      </c>
      <c r="I227" s="148">
        <f>I228</f>
        <v>437</v>
      </c>
      <c r="J227" s="148">
        <f>J228</f>
        <v>480</v>
      </c>
      <c r="K227" s="151">
        <f>K228+K229</f>
        <v>30000</v>
      </c>
      <c r="L227" s="151">
        <f>L228+L229</f>
        <v>50000</v>
      </c>
      <c r="M227" s="151">
        <f>M228+M229</f>
        <v>50000</v>
      </c>
      <c r="N227" s="83"/>
      <c r="O227" s="83"/>
      <c r="P227" s="83"/>
      <c r="Q227" s="201"/>
    </row>
    <row r="228" spans="1:17" s="36" customFormat="1" ht="60" customHeight="1" x14ac:dyDescent="0.25">
      <c r="A228" s="31" t="s">
        <v>109</v>
      </c>
      <c r="B228" s="33">
        <v>84924</v>
      </c>
      <c r="C228" s="31" t="s">
        <v>317</v>
      </c>
      <c r="D228" s="32" t="s">
        <v>318</v>
      </c>
      <c r="E228" s="32" t="s">
        <v>320</v>
      </c>
      <c r="F228" s="31" t="s">
        <v>35</v>
      </c>
      <c r="G228" s="33">
        <v>370</v>
      </c>
      <c r="H228" s="38">
        <v>45231</v>
      </c>
      <c r="I228" s="33">
        <v>437</v>
      </c>
      <c r="J228" s="33">
        <v>480</v>
      </c>
      <c r="K228" s="42">
        <v>29336.83</v>
      </c>
      <c r="L228" s="34">
        <v>35562.32</v>
      </c>
      <c r="M228" s="34">
        <v>30598.62</v>
      </c>
      <c r="N228" s="83"/>
      <c r="O228" s="83"/>
      <c r="P228" s="83"/>
      <c r="Q228" s="201"/>
    </row>
    <row r="229" spans="1:17" s="36" customFormat="1" ht="108.75" customHeight="1" x14ac:dyDescent="0.25">
      <c r="A229" s="31" t="s">
        <v>109</v>
      </c>
      <c r="B229" s="33">
        <v>84924</v>
      </c>
      <c r="C229" s="31" t="s">
        <v>317</v>
      </c>
      <c r="D229" s="32" t="s">
        <v>319</v>
      </c>
      <c r="E229" s="32" t="s">
        <v>321</v>
      </c>
      <c r="F229" s="31" t="s">
        <v>35</v>
      </c>
      <c r="G229" s="33">
        <v>6</v>
      </c>
      <c r="H229" s="38">
        <v>45232</v>
      </c>
      <c r="I229" s="33">
        <v>18</v>
      </c>
      <c r="J229" s="33">
        <v>23</v>
      </c>
      <c r="K229" s="42">
        <v>663.17</v>
      </c>
      <c r="L229" s="34">
        <v>14437.68</v>
      </c>
      <c r="M229" s="34">
        <v>19401.38</v>
      </c>
      <c r="N229" s="83"/>
      <c r="O229" s="83"/>
      <c r="P229" s="83"/>
      <c r="Q229" s="201"/>
    </row>
    <row r="230" spans="1:17" s="36" customFormat="1" ht="90" customHeight="1" x14ac:dyDescent="0.25">
      <c r="A230" s="13" t="s">
        <v>109</v>
      </c>
      <c r="B230" s="30">
        <v>84912</v>
      </c>
      <c r="C230" s="13" t="s">
        <v>15</v>
      </c>
      <c r="D230" s="23" t="s">
        <v>237</v>
      </c>
      <c r="E230" s="23" t="s">
        <v>238</v>
      </c>
      <c r="F230" s="13" t="s">
        <v>239</v>
      </c>
      <c r="G230" s="18">
        <f>G231</f>
        <v>7936.21</v>
      </c>
      <c r="H230" s="25" t="s">
        <v>15</v>
      </c>
      <c r="I230" s="18">
        <f>G230</f>
        <v>7936.21</v>
      </c>
      <c r="J230" s="18">
        <f>G230</f>
        <v>7936.21</v>
      </c>
      <c r="K230" s="18">
        <f>K231</f>
        <v>774424.86</v>
      </c>
      <c r="L230" s="18">
        <f>L231</f>
        <v>846993.7</v>
      </c>
      <c r="M230" s="18">
        <f>M231</f>
        <v>906600.53</v>
      </c>
      <c r="N230" s="83"/>
      <c r="O230" s="83"/>
      <c r="P230" s="83"/>
      <c r="Q230" s="201"/>
    </row>
    <row r="231" spans="1:17" s="36" customFormat="1" ht="51.75" customHeight="1" x14ac:dyDescent="0.25">
      <c r="A231" s="31" t="s">
        <v>109</v>
      </c>
      <c r="B231" s="33">
        <v>84912</v>
      </c>
      <c r="C231" s="31" t="s">
        <v>225</v>
      </c>
      <c r="D231" s="32" t="s">
        <v>240</v>
      </c>
      <c r="E231" s="32" t="s">
        <v>238</v>
      </c>
      <c r="F231" s="31" t="s">
        <v>239</v>
      </c>
      <c r="G231" s="34">
        <v>7936.21</v>
      </c>
      <c r="H231" s="38">
        <v>45261</v>
      </c>
      <c r="I231" s="34">
        <f>G231</f>
        <v>7936.21</v>
      </c>
      <c r="J231" s="34">
        <f>G231</f>
        <v>7936.21</v>
      </c>
      <c r="K231" s="34">
        <v>774424.86</v>
      </c>
      <c r="L231" s="34">
        <v>846993.7</v>
      </c>
      <c r="M231" s="34">
        <v>906600.53</v>
      </c>
      <c r="N231" s="83">
        <v>754408.67</v>
      </c>
      <c r="O231" s="83">
        <v>819229.4</v>
      </c>
      <c r="P231" s="83">
        <v>855566.7</v>
      </c>
      <c r="Q231" s="201"/>
    </row>
    <row r="232" spans="1:17" s="36" customFormat="1" ht="69.75" customHeight="1" x14ac:dyDescent="0.25">
      <c r="A232" s="13" t="s">
        <v>109</v>
      </c>
      <c r="B232" s="30">
        <v>84922</v>
      </c>
      <c r="C232" s="13" t="s">
        <v>15</v>
      </c>
      <c r="D232" s="23" t="s">
        <v>241</v>
      </c>
      <c r="E232" s="13" t="s">
        <v>242</v>
      </c>
      <c r="F232" s="13" t="s">
        <v>35</v>
      </c>
      <c r="G232" s="40">
        <f>G233</f>
        <v>1</v>
      </c>
      <c r="H232" s="25" t="s">
        <v>15</v>
      </c>
      <c r="I232" s="28">
        <f>I233</f>
        <v>0</v>
      </c>
      <c r="J232" s="28">
        <f>J233</f>
        <v>0</v>
      </c>
      <c r="K232" s="18">
        <f>K233</f>
        <v>37830</v>
      </c>
      <c r="L232" s="18">
        <f>L233</f>
        <v>0</v>
      </c>
      <c r="M232" s="18">
        <f>M233</f>
        <v>0</v>
      </c>
      <c r="N232" s="83"/>
      <c r="O232" s="83"/>
      <c r="P232" s="83"/>
      <c r="Q232" s="201"/>
    </row>
    <row r="233" spans="1:17" s="36" customFormat="1" ht="72.75" customHeight="1" x14ac:dyDescent="0.25">
      <c r="A233" s="31" t="s">
        <v>109</v>
      </c>
      <c r="B233" s="33">
        <v>84922</v>
      </c>
      <c r="C233" s="31" t="s">
        <v>225</v>
      </c>
      <c r="D233" s="32" t="s">
        <v>243</v>
      </c>
      <c r="E233" s="32" t="s">
        <v>242</v>
      </c>
      <c r="F233" s="31" t="s">
        <v>35</v>
      </c>
      <c r="G233" s="41">
        <v>1</v>
      </c>
      <c r="H233" s="38">
        <v>45261</v>
      </c>
      <c r="I233" s="51">
        <v>0</v>
      </c>
      <c r="J233" s="51">
        <v>0</v>
      </c>
      <c r="K233" s="34">
        <v>37830</v>
      </c>
      <c r="L233" s="34">
        <v>0</v>
      </c>
      <c r="M233" s="34">
        <v>0</v>
      </c>
      <c r="N233" s="83">
        <v>24830</v>
      </c>
      <c r="O233" s="83">
        <v>0</v>
      </c>
      <c r="P233" s="83">
        <v>0</v>
      </c>
      <c r="Q233" s="201"/>
    </row>
    <row r="234" spans="1:17" s="36" customFormat="1" ht="60" customHeight="1" x14ac:dyDescent="0.25">
      <c r="A234" s="8" t="s">
        <v>244</v>
      </c>
      <c r="B234" s="8" t="s">
        <v>15</v>
      </c>
      <c r="C234" s="8" t="s">
        <v>15</v>
      </c>
      <c r="D234" s="19" t="s">
        <v>245</v>
      </c>
      <c r="E234" s="19" t="s">
        <v>246</v>
      </c>
      <c r="F234" s="8" t="s">
        <v>247</v>
      </c>
      <c r="G234" s="52">
        <f>G235+G237</f>
        <v>42512.800000000003</v>
      </c>
      <c r="H234" s="21" t="s">
        <v>15</v>
      </c>
      <c r="I234" s="52">
        <f>I235+I237</f>
        <v>42398.9</v>
      </c>
      <c r="J234" s="52">
        <f>J235+J237</f>
        <v>42398.9</v>
      </c>
      <c r="K234" s="20">
        <f>K235+K237+K239+K241+K243</f>
        <v>812978.78</v>
      </c>
      <c r="L234" s="20">
        <f>L235+L237+L239+L241+L243+L245+L249+L251</f>
        <v>816500.06</v>
      </c>
      <c r="M234" s="20">
        <f>M235+M237+M239+M241+M243+M245+M249+M251</f>
        <v>815300.06</v>
      </c>
      <c r="N234" s="83"/>
      <c r="O234" s="83"/>
      <c r="P234" s="83"/>
      <c r="Q234" s="201"/>
    </row>
    <row r="235" spans="1:17" s="36" customFormat="1" ht="79.5" customHeight="1" x14ac:dyDescent="0.25">
      <c r="A235" s="13" t="s">
        <v>244</v>
      </c>
      <c r="B235" s="13" t="s">
        <v>248</v>
      </c>
      <c r="C235" s="13" t="s">
        <v>15</v>
      </c>
      <c r="D235" s="23" t="s">
        <v>249</v>
      </c>
      <c r="E235" s="23" t="s">
        <v>246</v>
      </c>
      <c r="F235" s="13" t="s">
        <v>247</v>
      </c>
      <c r="G235" s="53">
        <f>G236</f>
        <v>2957.3</v>
      </c>
      <c r="H235" s="25" t="s">
        <v>15</v>
      </c>
      <c r="I235" s="53">
        <f>I236</f>
        <v>2843.4</v>
      </c>
      <c r="J235" s="28">
        <f>J236</f>
        <v>2843.4</v>
      </c>
      <c r="K235" s="18">
        <f>K236</f>
        <v>548371.86</v>
      </c>
      <c r="L235" s="18">
        <f>L236</f>
        <v>549493.14</v>
      </c>
      <c r="M235" s="18">
        <f>M236</f>
        <v>549493.14</v>
      </c>
      <c r="N235" s="83">
        <v>836100.06</v>
      </c>
      <c r="O235" s="83">
        <v>816500.06</v>
      </c>
      <c r="P235" s="83">
        <v>815300.06</v>
      </c>
      <c r="Q235" s="201"/>
    </row>
    <row r="236" spans="1:17" s="36" customFormat="1" ht="90.75" customHeight="1" x14ac:dyDescent="0.25">
      <c r="A236" s="31" t="s">
        <v>244</v>
      </c>
      <c r="B236" s="31" t="s">
        <v>248</v>
      </c>
      <c r="C236" s="31" t="s">
        <v>231</v>
      </c>
      <c r="D236" s="32" t="s">
        <v>250</v>
      </c>
      <c r="E236" s="32" t="s">
        <v>246</v>
      </c>
      <c r="F236" s="31" t="s">
        <v>247</v>
      </c>
      <c r="G236" s="33">
        <v>2957.3</v>
      </c>
      <c r="H236" s="38">
        <v>45261</v>
      </c>
      <c r="I236" s="51">
        <v>2843.4</v>
      </c>
      <c r="J236" s="51">
        <v>2843.4</v>
      </c>
      <c r="K236" s="34">
        <v>548371.86</v>
      </c>
      <c r="L236" s="34">
        <v>549493.14</v>
      </c>
      <c r="M236" s="34">
        <v>549493.14</v>
      </c>
      <c r="N236" s="83">
        <v>571493.14</v>
      </c>
      <c r="O236" s="83">
        <v>549493.14</v>
      </c>
      <c r="P236" s="83">
        <v>549493.14</v>
      </c>
      <c r="Q236" s="201"/>
    </row>
    <row r="237" spans="1:17" s="36" customFormat="1" ht="79.5" customHeight="1" x14ac:dyDescent="0.25">
      <c r="A237" s="13" t="s">
        <v>244</v>
      </c>
      <c r="B237" s="13" t="s">
        <v>251</v>
      </c>
      <c r="C237" s="13" t="s">
        <v>15</v>
      </c>
      <c r="D237" s="23" t="s">
        <v>252</v>
      </c>
      <c r="E237" s="23" t="s">
        <v>246</v>
      </c>
      <c r="F237" s="13" t="s">
        <v>247</v>
      </c>
      <c r="G237" s="28">
        <f>G238</f>
        <v>39555.5</v>
      </c>
      <c r="H237" s="25" t="s">
        <v>15</v>
      </c>
      <c r="I237" s="28">
        <f>I238</f>
        <v>39555.5</v>
      </c>
      <c r="J237" s="28">
        <f>J238</f>
        <v>39555.5</v>
      </c>
      <c r="K237" s="18">
        <f>K238</f>
        <v>3560</v>
      </c>
      <c r="L237" s="18">
        <f>L238</f>
        <v>3560</v>
      </c>
      <c r="M237" s="18">
        <f>M238</f>
        <v>3560</v>
      </c>
      <c r="N237" s="83"/>
      <c r="O237" s="83"/>
      <c r="P237" s="83"/>
      <c r="Q237" s="201"/>
    </row>
    <row r="238" spans="1:17" s="36" customFormat="1" ht="99.75" customHeight="1" x14ac:dyDescent="0.25">
      <c r="A238" s="31" t="s">
        <v>244</v>
      </c>
      <c r="B238" s="31" t="s">
        <v>251</v>
      </c>
      <c r="C238" s="31" t="s">
        <v>231</v>
      </c>
      <c r="D238" s="32" t="s">
        <v>253</v>
      </c>
      <c r="E238" s="32" t="s">
        <v>246</v>
      </c>
      <c r="F238" s="31" t="s">
        <v>247</v>
      </c>
      <c r="G238" s="51">
        <v>39555.5</v>
      </c>
      <c r="H238" s="38">
        <v>45261</v>
      </c>
      <c r="I238" s="51">
        <v>39555.5</v>
      </c>
      <c r="J238" s="51">
        <v>39555.5</v>
      </c>
      <c r="K238" s="34">
        <v>3560</v>
      </c>
      <c r="L238" s="34">
        <v>3560</v>
      </c>
      <c r="M238" s="34">
        <v>3560</v>
      </c>
      <c r="N238" s="83">
        <v>3560</v>
      </c>
      <c r="O238" s="83">
        <v>3560</v>
      </c>
      <c r="P238" s="83">
        <v>3560</v>
      </c>
      <c r="Q238" s="201"/>
    </row>
    <row r="239" spans="1:17" s="36" customFormat="1" ht="74.25" customHeight="1" x14ac:dyDescent="0.25">
      <c r="A239" s="13" t="s">
        <v>244</v>
      </c>
      <c r="B239" s="13" t="s">
        <v>254</v>
      </c>
      <c r="C239" s="13" t="s">
        <v>15</v>
      </c>
      <c r="D239" s="23" t="s">
        <v>255</v>
      </c>
      <c r="E239" s="23" t="s">
        <v>256</v>
      </c>
      <c r="F239" s="13" t="s">
        <v>35</v>
      </c>
      <c r="G239" s="13">
        <v>1</v>
      </c>
      <c r="H239" s="25" t="s">
        <v>15</v>
      </c>
      <c r="I239" s="54">
        <f>G239</f>
        <v>1</v>
      </c>
      <c r="J239" s="54">
        <f>G239</f>
        <v>1</v>
      </c>
      <c r="K239" s="18">
        <f>K240</f>
        <v>10885.28</v>
      </c>
      <c r="L239" s="18">
        <f>L240</f>
        <v>13285.28</v>
      </c>
      <c r="M239" s="18">
        <f>M240</f>
        <v>12085.28</v>
      </c>
      <c r="N239" s="83"/>
      <c r="O239" s="83"/>
      <c r="P239" s="83"/>
      <c r="Q239" s="201"/>
    </row>
    <row r="240" spans="1:17" s="36" customFormat="1" ht="74.25" customHeight="1" x14ac:dyDescent="0.25">
      <c r="A240" s="31" t="s">
        <v>244</v>
      </c>
      <c r="B240" s="31" t="s">
        <v>254</v>
      </c>
      <c r="C240" s="31" t="s">
        <v>231</v>
      </c>
      <c r="D240" s="32" t="s">
        <v>257</v>
      </c>
      <c r="E240" s="32" t="s">
        <v>256</v>
      </c>
      <c r="F240" s="31" t="s">
        <v>35</v>
      </c>
      <c r="G240" s="31">
        <v>1</v>
      </c>
      <c r="H240" s="38">
        <v>45261</v>
      </c>
      <c r="I240" s="47">
        <f>G240</f>
        <v>1</v>
      </c>
      <c r="J240" s="47">
        <f>G240</f>
        <v>1</v>
      </c>
      <c r="K240" s="34">
        <f>12085.28-1200</f>
        <v>10885.28</v>
      </c>
      <c r="L240" s="34">
        <f>12085.28+1200</f>
        <v>13285.28</v>
      </c>
      <c r="M240" s="34">
        <v>12085.28</v>
      </c>
      <c r="N240" s="83">
        <v>10885.28</v>
      </c>
      <c r="O240" s="83">
        <v>13285.28</v>
      </c>
      <c r="P240" s="83">
        <v>12085.28</v>
      </c>
      <c r="Q240" s="201"/>
    </row>
    <row r="241" spans="1:17" s="36" customFormat="1" ht="65.25" customHeight="1" x14ac:dyDescent="0.25">
      <c r="A241" s="13" t="s">
        <v>244</v>
      </c>
      <c r="B241" s="13" t="s">
        <v>258</v>
      </c>
      <c r="C241" s="13" t="s">
        <v>15</v>
      </c>
      <c r="D241" s="23" t="s">
        <v>259</v>
      </c>
      <c r="E241" s="23" t="s">
        <v>260</v>
      </c>
      <c r="F241" s="13" t="s">
        <v>261</v>
      </c>
      <c r="G241" s="13">
        <f>G242</f>
        <v>25228</v>
      </c>
      <c r="H241" s="25" t="s">
        <v>15</v>
      </c>
      <c r="I241" s="29">
        <f>G241</f>
        <v>25228</v>
      </c>
      <c r="J241" s="29">
        <f>G241</f>
        <v>25228</v>
      </c>
      <c r="K241" s="18">
        <f>K242</f>
        <v>115526</v>
      </c>
      <c r="L241" s="18">
        <f>L242</f>
        <v>115526</v>
      </c>
      <c r="M241" s="18">
        <f>M242</f>
        <v>115526</v>
      </c>
      <c r="N241" s="83"/>
      <c r="O241" s="83"/>
      <c r="P241" s="83"/>
      <c r="Q241" s="201"/>
    </row>
    <row r="242" spans="1:17" s="36" customFormat="1" ht="103.5" customHeight="1" x14ac:dyDescent="0.25">
      <c r="A242" s="31" t="s">
        <v>244</v>
      </c>
      <c r="B242" s="31" t="s">
        <v>258</v>
      </c>
      <c r="C242" s="31" t="s">
        <v>262</v>
      </c>
      <c r="D242" s="32" t="s">
        <v>263</v>
      </c>
      <c r="E242" s="32" t="s">
        <v>260</v>
      </c>
      <c r="F242" s="31" t="s">
        <v>261</v>
      </c>
      <c r="G242" s="31">
        <v>25228</v>
      </c>
      <c r="H242" s="38">
        <v>45262</v>
      </c>
      <c r="I242" s="47">
        <f>G242</f>
        <v>25228</v>
      </c>
      <c r="J242" s="47">
        <f>G242</f>
        <v>25228</v>
      </c>
      <c r="K242" s="34">
        <v>115526</v>
      </c>
      <c r="L242" s="34">
        <v>115526</v>
      </c>
      <c r="M242" s="34">
        <v>115526</v>
      </c>
      <c r="N242" s="83">
        <v>115526</v>
      </c>
      <c r="O242" s="83">
        <v>115526</v>
      </c>
      <c r="P242" s="83">
        <v>115526</v>
      </c>
      <c r="Q242" s="201"/>
    </row>
    <row r="243" spans="1:17" s="36" customFormat="1" ht="164.25" customHeight="1" x14ac:dyDescent="0.25">
      <c r="A243" s="13" t="s">
        <v>244</v>
      </c>
      <c r="B243" s="13" t="s">
        <v>264</v>
      </c>
      <c r="C243" s="13" t="s">
        <v>15</v>
      </c>
      <c r="D243" s="23" t="s">
        <v>265</v>
      </c>
      <c r="E243" s="13" t="s">
        <v>266</v>
      </c>
      <c r="F243" s="13" t="s">
        <v>35</v>
      </c>
      <c r="G243" s="30">
        <v>16</v>
      </c>
      <c r="H243" s="25" t="s">
        <v>15</v>
      </c>
      <c r="I243" s="29">
        <v>16</v>
      </c>
      <c r="J243" s="29">
        <v>16</v>
      </c>
      <c r="K243" s="18">
        <f>K244</f>
        <v>134635.64000000001</v>
      </c>
      <c r="L243" s="18">
        <f>L244</f>
        <v>134635.64000000001</v>
      </c>
      <c r="M243" s="18">
        <f>M244</f>
        <v>134635.64000000001</v>
      </c>
      <c r="N243" s="83"/>
      <c r="O243" s="83"/>
      <c r="P243" s="83"/>
      <c r="Q243" s="201"/>
    </row>
    <row r="244" spans="1:17" s="36" customFormat="1" ht="133.5" customHeight="1" x14ac:dyDescent="0.25">
      <c r="A244" s="31" t="s">
        <v>244</v>
      </c>
      <c r="B244" s="31" t="s">
        <v>264</v>
      </c>
      <c r="C244" s="31" t="s">
        <v>262</v>
      </c>
      <c r="D244" s="32" t="s">
        <v>267</v>
      </c>
      <c r="E244" s="31" t="s">
        <v>268</v>
      </c>
      <c r="F244" s="31" t="s">
        <v>35</v>
      </c>
      <c r="G244" s="33">
        <v>16</v>
      </c>
      <c r="H244" s="38">
        <v>45261</v>
      </c>
      <c r="I244" s="47">
        <v>16</v>
      </c>
      <c r="J244" s="47">
        <v>16</v>
      </c>
      <c r="K244" s="34">
        <v>134635.64000000001</v>
      </c>
      <c r="L244" s="34">
        <v>134635.64000000001</v>
      </c>
      <c r="M244" s="34">
        <v>134635.64000000001</v>
      </c>
      <c r="N244" s="83">
        <v>134635.64000000001</v>
      </c>
      <c r="O244" s="83">
        <v>134635.64000000001</v>
      </c>
      <c r="P244" s="83">
        <v>134635.64000000001</v>
      </c>
      <c r="Q244" s="201"/>
    </row>
    <row r="245" spans="1:17" s="36" customFormat="1" ht="130.5" customHeight="1" x14ac:dyDescent="0.25">
      <c r="A245" s="55"/>
      <c r="B245" s="56"/>
      <c r="C245" s="55"/>
      <c r="D245" s="56"/>
      <c r="E245" s="55"/>
      <c r="F245" s="55"/>
      <c r="G245" s="55"/>
      <c r="H245" s="57"/>
      <c r="I245" s="58"/>
      <c r="J245" s="58"/>
      <c r="K245" s="59"/>
      <c r="L245" s="59"/>
      <c r="M245" s="59"/>
      <c r="N245" s="83"/>
      <c r="O245" s="83"/>
      <c r="P245" s="83"/>
      <c r="Q245" s="163"/>
    </row>
    <row r="246" spans="1:17" s="36" customFormat="1" x14ac:dyDescent="0.25">
      <c r="A246" s="265" t="s">
        <v>269</v>
      </c>
      <c r="B246" s="265"/>
      <c r="C246" s="265"/>
      <c r="D246" s="265"/>
      <c r="E246" s="265"/>
      <c r="F246" s="265"/>
      <c r="G246" s="265"/>
      <c r="H246" s="265"/>
      <c r="I246" s="58"/>
      <c r="J246" s="58"/>
      <c r="K246" s="58"/>
      <c r="L246" s="58"/>
      <c r="M246" s="58"/>
      <c r="N246" s="84"/>
      <c r="O246" s="85"/>
      <c r="P246" s="85"/>
      <c r="Q246" s="163"/>
    </row>
    <row r="247" spans="1:17" s="36" customFormat="1" ht="53.25" customHeight="1" x14ac:dyDescent="0.25">
      <c r="A247" s="154"/>
      <c r="B247" s="154"/>
      <c r="C247" s="154"/>
      <c r="D247" s="154"/>
      <c r="E247" s="154"/>
      <c r="F247" s="154"/>
      <c r="G247" s="154"/>
      <c r="H247" s="154"/>
      <c r="I247" s="58"/>
      <c r="J247" s="58"/>
      <c r="K247" s="58"/>
      <c r="L247" s="58"/>
      <c r="M247" s="58"/>
      <c r="N247" s="84"/>
      <c r="O247" s="85"/>
      <c r="P247" s="85"/>
      <c r="Q247" s="163"/>
    </row>
    <row r="248" spans="1:17" s="36" customFormat="1" ht="26.25" customHeight="1" x14ac:dyDescent="0.25">
      <c r="A248" s="265" t="s">
        <v>270</v>
      </c>
      <c r="B248" s="265"/>
      <c r="C248" s="265"/>
      <c r="D248" s="265"/>
      <c r="E248" s="265"/>
      <c r="F248" s="265"/>
      <c r="G248" s="265"/>
      <c r="H248" s="265"/>
      <c r="I248" s="58"/>
      <c r="J248" s="58"/>
      <c r="K248" s="58"/>
      <c r="L248" s="58"/>
      <c r="M248" s="58"/>
      <c r="N248" s="84"/>
      <c r="O248" s="85"/>
      <c r="P248" s="85"/>
      <c r="Q248" s="163"/>
    </row>
    <row r="249" spans="1:17" s="36" customFormat="1" ht="58.5" customHeight="1" x14ac:dyDescent="0.25">
      <c r="A249" s="155"/>
      <c r="B249" s="156"/>
      <c r="C249" s="155"/>
      <c r="D249" s="156"/>
      <c r="E249" s="154"/>
      <c r="F249" s="155"/>
      <c r="G249" s="155"/>
      <c r="H249" s="157"/>
      <c r="I249" s="58"/>
      <c r="J249" s="58"/>
      <c r="K249" s="59"/>
      <c r="L249" s="59"/>
      <c r="M249" s="59"/>
      <c r="N249" s="84"/>
      <c r="O249" s="85"/>
      <c r="P249" s="85"/>
      <c r="Q249" s="163"/>
    </row>
    <row r="250" spans="1:17" s="36" customFormat="1" x14ac:dyDescent="0.25">
      <c r="A250" s="265" t="s">
        <v>271</v>
      </c>
      <c r="B250" s="265"/>
      <c r="C250" s="265"/>
      <c r="D250" s="265"/>
      <c r="E250" s="265"/>
      <c r="F250" s="265"/>
      <c r="G250" s="265"/>
      <c r="H250" s="265"/>
      <c r="I250" s="58"/>
      <c r="J250" s="58"/>
      <c r="K250" s="58"/>
      <c r="L250" s="58"/>
      <c r="M250" s="58"/>
      <c r="N250" s="84"/>
      <c r="O250" s="85"/>
      <c r="P250" s="85"/>
      <c r="Q250" s="163"/>
    </row>
    <row r="251" spans="1:17" ht="48" customHeight="1" x14ac:dyDescent="0.25">
      <c r="A251" s="55"/>
      <c r="B251" s="56"/>
      <c r="C251" s="55"/>
      <c r="D251" s="56"/>
      <c r="E251" s="55"/>
      <c r="F251" s="55"/>
      <c r="G251" s="55"/>
      <c r="H251" s="57"/>
      <c r="I251" s="58"/>
      <c r="J251" s="58"/>
      <c r="K251" s="59"/>
      <c r="L251" s="59"/>
      <c r="M251" s="59"/>
    </row>
    <row r="252" spans="1:17" x14ac:dyDescent="0.25">
      <c r="A252" s="60"/>
      <c r="B252" s="61"/>
      <c r="C252" s="60"/>
      <c r="D252" s="62"/>
      <c r="E252" s="61"/>
      <c r="F252" s="60"/>
      <c r="G252" s="60"/>
      <c r="H252" s="63"/>
      <c r="I252" s="64"/>
      <c r="J252" s="64"/>
      <c r="K252" s="64"/>
      <c r="L252" s="64"/>
      <c r="M252" s="64"/>
    </row>
  </sheetData>
  <autoFilter ref="A4:M244" xr:uid="{00000000-0009-0000-0000-000000000000}">
    <filterColumn colId="4" showButton="0"/>
    <filterColumn colId="5" showButton="0"/>
    <filterColumn colId="6" showButton="0"/>
    <filterColumn colId="7" showButton="0"/>
    <filterColumn colId="8" showButton="0"/>
    <filterColumn colId="10" showButton="0"/>
    <filterColumn colId="11" showButton="0"/>
  </autoFilter>
  <mergeCells count="96">
    <mergeCell ref="Q120:Q125"/>
    <mergeCell ref="A246:H246"/>
    <mergeCell ref="A248:H248"/>
    <mergeCell ref="A250:H250"/>
    <mergeCell ref="M75:M78"/>
    <mergeCell ref="A89:A90"/>
    <mergeCell ref="B89:B90"/>
    <mergeCell ref="C89:C90"/>
    <mergeCell ref="F89:F90"/>
    <mergeCell ref="G89:G90"/>
    <mergeCell ref="H89:H90"/>
    <mergeCell ref="I89:I90"/>
    <mergeCell ref="J89:J90"/>
    <mergeCell ref="A75:A78"/>
    <mergeCell ref="B75:B78"/>
    <mergeCell ref="C75:C78"/>
    <mergeCell ref="D75:D78"/>
    <mergeCell ref="K75:K78"/>
    <mergeCell ref="L75:L78"/>
    <mergeCell ref="K70:K71"/>
    <mergeCell ref="L70:L71"/>
    <mergeCell ref="M70:M71"/>
    <mergeCell ref="E72:E73"/>
    <mergeCell ref="F72:F73"/>
    <mergeCell ref="G72:G73"/>
    <mergeCell ref="H72:H73"/>
    <mergeCell ref="I72:I73"/>
    <mergeCell ref="J72:J73"/>
    <mergeCell ref="B66:B67"/>
    <mergeCell ref="C66:C67"/>
    <mergeCell ref="F66:F67"/>
    <mergeCell ref="G66:G67"/>
    <mergeCell ref="A70:A71"/>
    <mergeCell ref="B70:B71"/>
    <mergeCell ref="C70:C71"/>
    <mergeCell ref="D70:D71"/>
    <mergeCell ref="E52:E53"/>
    <mergeCell ref="B57:B58"/>
    <mergeCell ref="C57:C58"/>
    <mergeCell ref="D57:D58"/>
    <mergeCell ref="E57:E58"/>
    <mergeCell ref="A39:A40"/>
    <mergeCell ref="B39:B40"/>
    <mergeCell ref="C39:C40"/>
    <mergeCell ref="D39:D40"/>
    <mergeCell ref="B64:B65"/>
    <mergeCell ref="C64:C65"/>
    <mergeCell ref="D64:D65"/>
    <mergeCell ref="B46:B47"/>
    <mergeCell ref="C46:C47"/>
    <mergeCell ref="D46:D47"/>
    <mergeCell ref="B52:B53"/>
    <mergeCell ref="C52:C53"/>
    <mergeCell ref="D52:D53"/>
    <mergeCell ref="H31:H32"/>
    <mergeCell ref="I31:I32"/>
    <mergeCell ref="J31:J32"/>
    <mergeCell ref="I33:I34"/>
    <mergeCell ref="J33:J34"/>
    <mergeCell ref="J6:J7"/>
    <mergeCell ref="A21:A22"/>
    <mergeCell ref="B21:B22"/>
    <mergeCell ref="C21:C22"/>
    <mergeCell ref="D21:D22"/>
    <mergeCell ref="R86:R87"/>
    <mergeCell ref="B2:M2"/>
    <mergeCell ref="A4:A7"/>
    <mergeCell ref="B4:B7"/>
    <mergeCell ref="C4:C7"/>
    <mergeCell ref="D4:D7"/>
    <mergeCell ref="E4:J4"/>
    <mergeCell ref="K4:M4"/>
    <mergeCell ref="E5:E7"/>
    <mergeCell ref="F5:F7"/>
    <mergeCell ref="G5:J5"/>
    <mergeCell ref="K5:K7"/>
    <mergeCell ref="L5:L7"/>
    <mergeCell ref="M5:M7"/>
    <mergeCell ref="G6:H6"/>
    <mergeCell ref="I6:I7"/>
    <mergeCell ref="H66:H67"/>
    <mergeCell ref="I66:I67"/>
    <mergeCell ref="J66:J67"/>
    <mergeCell ref="J27:J28"/>
    <mergeCell ref="E27:E28"/>
    <mergeCell ref="F27:F28"/>
    <mergeCell ref="G27:G28"/>
    <mergeCell ref="H27:H28"/>
    <mergeCell ref="I27:I28"/>
    <mergeCell ref="G33:G34"/>
    <mergeCell ref="H33:H34"/>
    <mergeCell ref="F31:F32"/>
    <mergeCell ref="E33:E34"/>
    <mergeCell ref="F33:F34"/>
    <mergeCell ref="E31:E32"/>
    <mergeCell ref="G31:G32"/>
  </mergeCells>
  <pageMargins left="0.25" right="0.25" top="0.17" bottom="0.17" header="0.17" footer="0.18"/>
  <pageSetup paperSize="9" scale="43" fitToHeight="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плана реализ 14.11.23</vt:lpstr>
      <vt:lpstr>'Проект плана реализ 14.11.23'!Область_печати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Голицына Маргарита  Женисовна</cp:lastModifiedBy>
  <cp:lastPrinted>2023-12-28T07:54:03Z</cp:lastPrinted>
  <dcterms:created xsi:type="dcterms:W3CDTF">2023-06-02T10:51:33Z</dcterms:created>
  <dcterms:modified xsi:type="dcterms:W3CDTF">2023-12-29T12:05:14Z</dcterms:modified>
</cp:coreProperties>
</file>